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605707E5-B907-4B89-A121-28EAAD873EA0}" xr6:coauthVersionLast="36" xr6:coauthVersionMax="36" xr10:uidLastSave="{00000000-0000-0000-0000-000000000000}"/>
  <bookViews>
    <workbookView xWindow="330" yWindow="105" windowWidth="22245" windowHeight="108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fullCalcOn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9" i="5" l="1"/>
  <c r="F35" i="183"/>
  <c r="F34" i="183"/>
  <c r="F33" i="183"/>
  <c r="F32" i="183"/>
  <c r="F31" i="183"/>
  <c r="F30" i="183"/>
  <c r="F29" i="183"/>
  <c r="F28" i="183"/>
  <c r="F27" i="183"/>
  <c r="F26" i="183"/>
  <c r="F25" i="183"/>
  <c r="F24" i="183"/>
  <c r="F23" i="183"/>
  <c r="F22" i="183"/>
  <c r="F21" i="183"/>
  <c r="F20" i="183"/>
  <c r="F19" i="183"/>
  <c r="F36" i="183" s="1"/>
  <c r="G40" i="108" s="1"/>
  <c r="B7821" i="106" s="1"/>
  <c r="D7821" i="106" s="1"/>
  <c r="E35" i="183"/>
  <c r="E34" i="183"/>
  <c r="E33" i="183"/>
  <c r="E32" i="183"/>
  <c r="E31" i="183"/>
  <c r="E30" i="183"/>
  <c r="E29" i="183"/>
  <c r="E28" i="183"/>
  <c r="E27" i="183"/>
  <c r="E26" i="183"/>
  <c r="E25" i="183"/>
  <c r="E24" i="183"/>
  <c r="E23" i="183"/>
  <c r="E22" i="183"/>
  <c r="E21" i="183"/>
  <c r="E20" i="183"/>
  <c r="E19" i="183"/>
  <c r="E18" i="183"/>
  <c r="F18" i="183"/>
  <c r="E17" i="183"/>
  <c r="F17" i="183" s="1"/>
  <c r="F80" i="34"/>
  <c r="C39" i="145"/>
  <c r="C33" i="145"/>
  <c r="K18" i="145"/>
  <c r="K17" i="145"/>
  <c r="K16" i="145"/>
  <c r="K15" i="145"/>
  <c r="K14" i="145"/>
  <c r="K13" i="145"/>
  <c r="K12" i="145"/>
  <c r="J19" i="145"/>
  <c r="B7885" i="106"/>
  <c r="D7885" i="106"/>
  <c r="B7884" i="106"/>
  <c r="B7883" i="106"/>
  <c r="D7883" i="106" s="1"/>
  <c r="B7882" i="106"/>
  <c r="D7884" i="106"/>
  <c r="D7882" i="106"/>
  <c r="B11" i="7"/>
  <c r="D7836" i="106"/>
  <c r="J88" i="28"/>
  <c r="J85" i="28"/>
  <c r="J90" i="28" s="1"/>
  <c r="B7819" i="106"/>
  <c r="D7819" i="106" s="1"/>
  <c r="B7818" i="106"/>
  <c r="D7818" i="106" s="1"/>
  <c r="D36" i="183"/>
  <c r="A15" i="183"/>
  <c r="D82" i="36"/>
  <c r="E36" i="183"/>
  <c r="D81" i="36"/>
  <c r="E40" i="108"/>
  <c r="B7820" i="106" s="1"/>
  <c r="D7820" i="106" s="1"/>
  <c r="D80" i="36"/>
  <c r="D79" i="36"/>
  <c r="D79" i="34"/>
  <c r="D179" i="34" s="1"/>
  <c r="A46" i="24"/>
  <c r="F2" i="8"/>
  <c r="B2" i="24"/>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B7810" i="106"/>
  <c r="B7809" i="106"/>
  <c r="D7809" i="106" s="1"/>
  <c r="J24" i="24"/>
  <c r="B7816" i="106"/>
  <c r="D7816" i="106" s="1"/>
  <c r="B7815" i="106"/>
  <c r="D7815" i="106" s="1"/>
  <c r="B7814" i="106"/>
  <c r="D7814" i="106" s="1"/>
  <c r="B7813" i="106"/>
  <c r="D7813" i="106" s="1"/>
  <c r="D7811" i="106"/>
  <c r="D7812" i="106"/>
  <c r="D7810" i="106"/>
  <c r="B7808" i="106"/>
  <c r="D7808" i="106" s="1"/>
  <c r="B7807" i="106"/>
  <c r="D7807" i="106" s="1"/>
  <c r="B7806" i="106"/>
  <c r="D7806" i="106" s="1"/>
  <c r="B7805" i="106"/>
  <c r="D7805" i="106"/>
  <c r="B7804" i="106"/>
  <c r="D7804" i="106"/>
  <c r="B7803" i="106"/>
  <c r="D7803" i="106"/>
  <c r="B7802" i="106"/>
  <c r="D7802" i="106"/>
  <c r="B7801" i="106"/>
  <c r="D7801" i="106"/>
  <c r="B5196" i="106"/>
  <c r="F29" i="34"/>
  <c r="B7881" i="106"/>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H34" i="182" s="1"/>
  <c r="J34" i="182"/>
  <c r="K34" i="182" s="1"/>
  <c r="D83" i="36" s="1"/>
  <c r="B7837" i="106"/>
  <c r="D7837" i="106" s="1"/>
  <c r="K356" i="29"/>
  <c r="B3673" i="106" s="1"/>
  <c r="K355" i="29"/>
  <c r="B7794" i="106" s="1"/>
  <c r="K354" i="29"/>
  <c r="H357" i="29"/>
  <c r="B7237" i="106"/>
  <c r="L334" i="29"/>
  <c r="K333" i="29"/>
  <c r="B7788" i="106" s="1"/>
  <c r="K332" i="29"/>
  <c r="K334" i="29" s="1"/>
  <c r="H334" i="29"/>
  <c r="B7789" i="106"/>
  <c r="K282" i="29"/>
  <c r="B7784" i="106"/>
  <c r="H160" i="29"/>
  <c r="B7053" i="106"/>
  <c r="K159" i="29"/>
  <c r="B7782" i="106"/>
  <c r="K158" i="29"/>
  <c r="B7780" i="106"/>
  <c r="K157" i="29"/>
  <c r="B7795" i="106"/>
  <c r="K133" i="29"/>
  <c r="B7776" i="106"/>
  <c r="B7793" i="106"/>
  <c r="B7791" i="106"/>
  <c r="B7787" i="106"/>
  <c r="B7786" i="106"/>
  <c r="B7785" i="106"/>
  <c r="B7783" i="106"/>
  <c r="B7781" i="106"/>
  <c r="B7779" i="106"/>
  <c r="B7778" i="106"/>
  <c r="B7777" i="106"/>
  <c r="B7775" i="106"/>
  <c r="B7774" i="106"/>
  <c r="B7792" i="106"/>
  <c r="L357" i="29"/>
  <c r="L285" i="29"/>
  <c r="D285" i="29"/>
  <c r="L160" i="29"/>
  <c r="K160" i="29"/>
  <c r="L137" i="29"/>
  <c r="L139" i="29" s="1"/>
  <c r="H137" i="29"/>
  <c r="E137" i="29"/>
  <c r="E139" i="29" s="1"/>
  <c r="F60" i="34"/>
  <c r="B1323" i="106"/>
  <c r="E15" i="4"/>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2" i="173" s="1"/>
  <c r="A7" i="169"/>
  <c r="B4" i="177"/>
  <c r="B4" i="176"/>
  <c r="B4" i="175"/>
  <c r="G43" i="174"/>
  <c r="D47" i="174"/>
  <c r="B4" i="174"/>
  <c r="E34" i="173"/>
  <c r="A4" i="173"/>
  <c r="D47" i="171"/>
  <c r="A5" i="171"/>
  <c r="C110" i="170"/>
  <c r="C112" i="170" s="1"/>
  <c r="C115" i="170"/>
  <c r="C117" i="170" s="1"/>
  <c r="C119" i="170" s="1"/>
  <c r="C123" i="170" s="1"/>
  <c r="C44" i="170"/>
  <c r="C48" i="170" s="1"/>
  <c r="C50" i="170" s="1"/>
  <c r="C52" i="170" s="1"/>
  <c r="C54" i="170"/>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s="1"/>
  <c r="C24" i="170" s="1"/>
  <c r="C28" i="170" s="1"/>
  <c r="A2" i="170"/>
  <c r="B2" i="176"/>
  <c r="B1" i="176"/>
  <c r="B7773" i="106"/>
  <c r="B61" i="106"/>
  <c r="B52" i="106"/>
  <c r="B51" i="106"/>
  <c r="B49" i="106"/>
  <c r="B48" i="106"/>
  <c r="B47" i="106"/>
  <c r="B46" i="106"/>
  <c r="B45" i="106"/>
  <c r="B44" i="106"/>
  <c r="B43" i="106"/>
  <c r="B42" i="106"/>
  <c r="B41" i="106"/>
  <c r="B50" i="106"/>
  <c r="F160" i="34"/>
  <c r="B7867" i="106"/>
  <c r="D7867" i="106" s="1"/>
  <c r="B7769" i="106"/>
  <c r="D7769" i="106" s="1"/>
  <c r="B7768" i="106"/>
  <c r="B7766" i="106"/>
  <c r="D7766" i="106"/>
  <c r="B7765" i="106"/>
  <c r="B7764" i="106"/>
  <c r="D7764" i="106" s="1"/>
  <c r="B7758" i="106"/>
  <c r="D7758" i="106" s="1"/>
  <c r="K6" i="29"/>
  <c r="B7763" i="106" s="1"/>
  <c r="D7763" i="106" s="1"/>
  <c r="B7762" i="106"/>
  <c r="D7762" i="106"/>
  <c r="K12" i="12"/>
  <c r="K23" i="12"/>
  <c r="B7800" i="106" s="1"/>
  <c r="J12" i="12"/>
  <c r="J21" i="12"/>
  <c r="J23" i="12"/>
  <c r="B7729" i="106"/>
  <c r="D7729" i="106"/>
  <c r="B7734" i="106"/>
  <c r="B7726" i="106"/>
  <c r="D7726" i="106" s="1"/>
  <c r="D76" i="36"/>
  <c r="F159" i="34"/>
  <c r="B30" i="36"/>
  <c r="B33" i="36" s="1"/>
  <c r="B43" i="36"/>
  <c r="B56" i="36" s="1"/>
  <c r="B66" i="36" s="1"/>
  <c r="B70" i="36" s="1"/>
  <c r="B74" i="36"/>
  <c r="D73" i="36"/>
  <c r="C188" i="5"/>
  <c r="B4395" i="106" s="1"/>
  <c r="D4395" i="106" s="1"/>
  <c r="C198" i="5"/>
  <c r="B5246" i="106"/>
  <c r="D5246" i="106" s="1"/>
  <c r="C204" i="5"/>
  <c r="C209" i="5"/>
  <c r="B4411" i="106"/>
  <c r="D4411" i="106" s="1"/>
  <c r="C217" i="5"/>
  <c r="B5286" i="106" s="1"/>
  <c r="D5286" i="106"/>
  <c r="C221" i="5"/>
  <c r="B5304" i="106"/>
  <c r="D5304" i="106" s="1"/>
  <c r="C252" i="5"/>
  <c r="B7761" i="106"/>
  <c r="D7761" i="106"/>
  <c r="L127" i="29"/>
  <c r="L129" i="29"/>
  <c r="L149" i="29"/>
  <c r="I7" i="145"/>
  <c r="I6" i="145"/>
  <c r="D84" i="36"/>
  <c r="D78" i="36"/>
  <c r="K75" i="29"/>
  <c r="C14" i="4"/>
  <c r="B2558" i="106" s="1"/>
  <c r="D2558" i="106" s="1"/>
  <c r="K130" i="29"/>
  <c r="K185" i="29"/>
  <c r="F62" i="34" s="1"/>
  <c r="B7833" i="106"/>
  <c r="D7833" i="106" s="1"/>
  <c r="K122" i="29"/>
  <c r="F15" i="145" s="1"/>
  <c r="F19" i="145"/>
  <c r="K67" i="29"/>
  <c r="G33" i="108"/>
  <c r="K64" i="29"/>
  <c r="D31" i="108"/>
  <c r="K59" i="29"/>
  <c r="E15" i="145"/>
  <c r="K56" i="29"/>
  <c r="E14" i="145"/>
  <c r="G14" i="145" s="1"/>
  <c r="K51" i="29"/>
  <c r="E13" i="145" s="1"/>
  <c r="G13" i="145"/>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s="1"/>
  <c r="D78" i="106"/>
  <c r="D79" i="106"/>
  <c r="D80" i="106"/>
  <c r="D81" i="106"/>
  <c r="D82" i="106"/>
  <c r="D83" i="106"/>
  <c r="D84" i="106"/>
  <c r="D85" i="106"/>
  <c r="B86" i="106"/>
  <c r="D86" i="106" s="1"/>
  <c r="D87" i="106"/>
  <c r="B88" i="106"/>
  <c r="D88" i="106"/>
  <c r="D89" i="106"/>
  <c r="D90" i="106"/>
  <c r="C34" i="3"/>
  <c r="B91" i="106"/>
  <c r="D91" i="106" s="1"/>
  <c r="B92" i="106"/>
  <c r="D92" i="106" s="1"/>
  <c r="D94" i="106"/>
  <c r="D95" i="106"/>
  <c r="D96" i="106"/>
  <c r="B97" i="106"/>
  <c r="D97" i="106"/>
  <c r="D98" i="106"/>
  <c r="D99" i="106"/>
  <c r="D100" i="106"/>
  <c r="D101" i="106"/>
  <c r="D102" i="106"/>
  <c r="D103" i="106"/>
  <c r="B104" i="106"/>
  <c r="D104" i="106"/>
  <c r="B105" i="106"/>
  <c r="D105" i="106"/>
  <c r="D106" i="106"/>
  <c r="D107" i="106"/>
  <c r="B108" i="106"/>
  <c r="D108" i="106"/>
  <c r="D13" i="3"/>
  <c r="B109" i="106"/>
  <c r="D109" i="106" s="1"/>
  <c r="D110" i="106"/>
  <c r="D111" i="106"/>
  <c r="D112" i="106"/>
  <c r="D113" i="106"/>
  <c r="D114" i="106"/>
  <c r="D115" i="106"/>
  <c r="D116" i="106"/>
  <c r="B117" i="106"/>
  <c r="D117" i="106" s="1"/>
  <c r="D118" i="106"/>
  <c r="B119" i="106"/>
  <c r="D119" i="106"/>
  <c r="D120" i="106"/>
  <c r="D121" i="106"/>
  <c r="D34" i="3"/>
  <c r="B123" i="106"/>
  <c r="D123" i="106" s="1"/>
  <c r="D125" i="106"/>
  <c r="B126" i="106"/>
  <c r="D126" i="106"/>
  <c r="D127" i="106"/>
  <c r="D128" i="106"/>
  <c r="B129" i="106"/>
  <c r="D129" i="106"/>
  <c r="B130" i="106"/>
  <c r="D130" i="106"/>
  <c r="E13" i="3"/>
  <c r="B131" i="106"/>
  <c r="D131" i="106" s="1"/>
  <c r="D132" i="106"/>
  <c r="D133" i="106"/>
  <c r="B134" i="106"/>
  <c r="D134" i="106" s="1"/>
  <c r="D135" i="106"/>
  <c r="D136" i="106"/>
  <c r="D137" i="106"/>
  <c r="D138" i="106"/>
  <c r="E34" i="3"/>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c r="D165" i="106"/>
  <c r="B166" i="106"/>
  <c r="D166" i="106" s="1"/>
  <c r="D167" i="106"/>
  <c r="D168" i="106"/>
  <c r="F34" i="3"/>
  <c r="B170" i="106"/>
  <c r="D170" i="106"/>
  <c r="D172" i="106"/>
  <c r="B173" i="106"/>
  <c r="D173" i="106" s="1"/>
  <c r="D174" i="106"/>
  <c r="D175" i="106"/>
  <c r="D176" i="106"/>
  <c r="B177" i="106"/>
  <c r="D177" i="106"/>
  <c r="D178" i="106"/>
  <c r="B179" i="106"/>
  <c r="D179" i="106" s="1"/>
  <c r="G13" i="3"/>
  <c r="B180" i="106" s="1"/>
  <c r="D180" i="106" s="1"/>
  <c r="D181" i="106"/>
  <c r="D182" i="106"/>
  <c r="D183" i="106"/>
  <c r="B184" i="106"/>
  <c r="D184" i="106" s="1"/>
  <c r="B185" i="106"/>
  <c r="D185" i="106" s="1"/>
  <c r="D186" i="106"/>
  <c r="D187" i="106"/>
  <c r="G34" i="3"/>
  <c r="B189" i="106"/>
  <c r="D189" i="106"/>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c r="D207" i="106"/>
  <c r="B208" i="106"/>
  <c r="D208" i="106" s="1"/>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s="1"/>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c r="B739" i="106"/>
  <c r="D739" i="106"/>
  <c r="B740" i="106"/>
  <c r="D740" i="106"/>
  <c r="B741" i="106"/>
  <c r="D741" i="106"/>
  <c r="B742" i="106"/>
  <c r="D742" i="106"/>
  <c r="B743" i="106"/>
  <c r="D743" i="106"/>
  <c r="D744" i="106"/>
  <c r="C65" i="29"/>
  <c r="B745" i="106" s="1"/>
  <c r="D745" i="106"/>
  <c r="B746" i="106"/>
  <c r="D746" i="106"/>
  <c r="B747" i="106"/>
  <c r="D747" i="106"/>
  <c r="B748" i="106"/>
  <c r="D748" i="106"/>
  <c r="B749" i="106"/>
  <c r="D749" i="106"/>
  <c r="D750" i="106"/>
  <c r="B751" i="106"/>
  <c r="D751" i="106" s="1"/>
  <c r="D752" i="106"/>
  <c r="C72" i="29"/>
  <c r="B753" i="106"/>
  <c r="D753" i="106" s="1"/>
  <c r="B754" i="106"/>
  <c r="D754" i="106" s="1"/>
  <c r="B756" i="106"/>
  <c r="D756" i="106" s="1"/>
  <c r="D758" i="106"/>
  <c r="D759" i="106"/>
  <c r="D760" i="106"/>
  <c r="D761" i="106"/>
  <c r="D762" i="106"/>
  <c r="B763" i="106"/>
  <c r="D763" i="106"/>
  <c r="B764" i="106"/>
  <c r="D764" i="106"/>
  <c r="D765" i="106"/>
  <c r="D766" i="106"/>
  <c r="D767" i="106"/>
  <c r="D768" i="106"/>
  <c r="D769" i="106"/>
  <c r="B770" i="106"/>
  <c r="D770" i="106" s="1"/>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s="1"/>
  <c r="B786" i="106"/>
  <c r="D786" i="106" s="1"/>
  <c r="B787" i="106"/>
  <c r="D787" i="106" s="1"/>
  <c r="B788" i="106"/>
  <c r="D788" i="106" s="1"/>
  <c r="D47" i="29"/>
  <c r="B789" i="106" s="1"/>
  <c r="D789" i="106"/>
  <c r="B790" i="106"/>
  <c r="D790" i="106"/>
  <c r="B791" i="106"/>
  <c r="D791" i="106"/>
  <c r="D53" i="29"/>
  <c r="B792" i="106"/>
  <c r="D792" i="106" s="1"/>
  <c r="B793" i="106"/>
  <c r="D793" i="106" s="1"/>
  <c r="B794" i="106"/>
  <c r="D794" i="106" s="1"/>
  <c r="D57" i="29"/>
  <c r="B795" i="106" s="1"/>
  <c r="D795" i="106"/>
  <c r="B796" i="106"/>
  <c r="D796" i="106"/>
  <c r="B797" i="106"/>
  <c r="D797" i="106"/>
  <c r="B798" i="106"/>
  <c r="D798" i="106"/>
  <c r="B799" i="106"/>
  <c r="D799" i="106"/>
  <c r="B800" i="106"/>
  <c r="D800" i="106"/>
  <c r="B801" i="106"/>
  <c r="D801" i="106"/>
  <c r="D802" i="106"/>
  <c r="D65" i="29"/>
  <c r="B803" i="106" s="1"/>
  <c r="D803" i="106" s="1"/>
  <c r="B804" i="106"/>
  <c r="D804" i="106"/>
  <c r="B805" i="106"/>
  <c r="D805" i="106"/>
  <c r="B806" i="106"/>
  <c r="D806" i="106"/>
  <c r="B807" i="106"/>
  <c r="D807" i="106"/>
  <c r="D808" i="106"/>
  <c r="B809" i="106"/>
  <c r="D809" i="106" s="1"/>
  <c r="D810" i="106"/>
  <c r="D72" i="29"/>
  <c r="B811" i="106"/>
  <c r="D811" i="106" s="1"/>
  <c r="B812" i="106"/>
  <c r="D812" i="106" s="1"/>
  <c r="B814" i="106"/>
  <c r="D814" i="106" s="1"/>
  <c r="D816" i="106"/>
  <c r="D817" i="106"/>
  <c r="D818" i="106"/>
  <c r="D819" i="106"/>
  <c r="D820" i="106"/>
  <c r="B821" i="106"/>
  <c r="D821" i="106"/>
  <c r="B822" i="106"/>
  <c r="D822" i="106"/>
  <c r="D823" i="106"/>
  <c r="D824" i="106"/>
  <c r="D825" i="106"/>
  <c r="D826" i="106"/>
  <c r="D827" i="106"/>
  <c r="B828" i="106"/>
  <c r="D828" i="106" s="1"/>
  <c r="D829" i="106"/>
  <c r="D830" i="106"/>
  <c r="D831" i="106"/>
  <c r="B832" i="106"/>
  <c r="D832" i="106"/>
  <c r="B833" i="106"/>
  <c r="D833" i="106"/>
  <c r="B834" i="106"/>
  <c r="D834" i="106"/>
  <c r="B835" i="106"/>
  <c r="D835" i="106"/>
  <c r="E33" i="29"/>
  <c r="B836" i="106"/>
  <c r="D836" i="106" s="1"/>
  <c r="B837" i="106"/>
  <c r="D837" i="106" s="1"/>
  <c r="B838" i="106"/>
  <c r="D838" i="106" s="1"/>
  <c r="B839" i="106"/>
  <c r="D839" i="106" s="1"/>
  <c r="B840" i="106"/>
  <c r="D840" i="106" s="1"/>
  <c r="B841" i="106"/>
  <c r="D841" i="106" s="1"/>
  <c r="B842" i="106"/>
  <c r="D842" i="106" s="1"/>
  <c r="E42" i="29"/>
  <c r="B843" i="106" s="1"/>
  <c r="D843" i="106"/>
  <c r="B844" i="106"/>
  <c r="D844" i="106"/>
  <c r="B845" i="106"/>
  <c r="D845" i="106"/>
  <c r="B846" i="106"/>
  <c r="D846" i="106"/>
  <c r="E47" i="29"/>
  <c r="B848" i="106"/>
  <c r="D848" i="106" s="1"/>
  <c r="B849" i="106"/>
  <c r="D849" i="106" s="1"/>
  <c r="E53" i="29"/>
  <c r="B850" i="106" s="1"/>
  <c r="D850" i="106" s="1"/>
  <c r="B851" i="106"/>
  <c r="D851" i="106"/>
  <c r="B852" i="106"/>
  <c r="D852" i="106"/>
  <c r="E57" i="29"/>
  <c r="B853" i="106"/>
  <c r="D853" i="106" s="1"/>
  <c r="B854" i="106"/>
  <c r="D854" i="106" s="1"/>
  <c r="B855" i="106"/>
  <c r="D855" i="106" s="1"/>
  <c r="B856" i="106"/>
  <c r="D856" i="106" s="1"/>
  <c r="B857" i="106"/>
  <c r="D857" i="106" s="1"/>
  <c r="B858" i="106"/>
  <c r="D858" i="106" s="1"/>
  <c r="B859" i="106"/>
  <c r="D859" i="106" s="1"/>
  <c r="D860" i="106"/>
  <c r="E65" i="29"/>
  <c r="B861" i="106"/>
  <c r="D861" i="106" s="1"/>
  <c r="B862" i="106"/>
  <c r="D862" i="106" s="1"/>
  <c r="B863" i="106"/>
  <c r="D863" i="106" s="1"/>
  <c r="B864" i="106"/>
  <c r="D864" i="106" s="1"/>
  <c r="B865" i="106"/>
  <c r="D865" i="106" s="1"/>
  <c r="D866" i="106"/>
  <c r="B867" i="106"/>
  <c r="D867" i="106"/>
  <c r="D868" i="106"/>
  <c r="E72" i="29"/>
  <c r="B869" i="106" s="1"/>
  <c r="D869" i="106"/>
  <c r="B870" i="106"/>
  <c r="D870" i="106"/>
  <c r="B872" i="106"/>
  <c r="D872" i="106"/>
  <c r="E84" i="29"/>
  <c r="B2789" i="106"/>
  <c r="D2789" i="106" s="1"/>
  <c r="E100" i="29"/>
  <c r="D874" i="106"/>
  <c r="D875" i="106"/>
  <c r="D876" i="106"/>
  <c r="D877" i="106"/>
  <c r="D878" i="106"/>
  <c r="B879" i="106"/>
  <c r="D879" i="106" s="1"/>
  <c r="B880" i="106"/>
  <c r="D880" i="106" s="1"/>
  <c r="D881" i="106"/>
  <c r="D882" i="106"/>
  <c r="D883" i="106"/>
  <c r="D884" i="106"/>
  <c r="D885" i="106"/>
  <c r="B886" i="106"/>
  <c r="D886" i="106"/>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c r="B902" i="106"/>
  <c r="D902" i="106"/>
  <c r="B903" i="106"/>
  <c r="D903" i="106"/>
  <c r="B904" i="106"/>
  <c r="D904" i="106"/>
  <c r="F47" i="29"/>
  <c r="B906" i="106"/>
  <c r="D906" i="106" s="1"/>
  <c r="B907" i="106"/>
  <c r="D907" i="106" s="1"/>
  <c r="F53" i="29"/>
  <c r="B908" i="106" s="1"/>
  <c r="D908" i="106" s="1"/>
  <c r="B909" i="106"/>
  <c r="D909" i="106"/>
  <c r="B910" i="106"/>
  <c r="D910" i="106"/>
  <c r="F57" i="29"/>
  <c r="B911" i="106"/>
  <c r="D911" i="106" s="1"/>
  <c r="B912" i="106"/>
  <c r="D912" i="106" s="1"/>
  <c r="B913" i="106"/>
  <c r="D913" i="106" s="1"/>
  <c r="B914" i="106"/>
  <c r="D914" i="106" s="1"/>
  <c r="B915" i="106"/>
  <c r="D915" i="106" s="1"/>
  <c r="B916" i="106"/>
  <c r="D916" i="106" s="1"/>
  <c r="B917" i="106"/>
  <c r="D917" i="106" s="1"/>
  <c r="D918" i="106"/>
  <c r="F65" i="29"/>
  <c r="B919" i="106"/>
  <c r="D919" i="106" s="1"/>
  <c r="B920" i="106"/>
  <c r="D920" i="106" s="1"/>
  <c r="B921" i="106"/>
  <c r="D921" i="106" s="1"/>
  <c r="B922" i="106"/>
  <c r="D922" i="106" s="1"/>
  <c r="B923" i="106"/>
  <c r="D923" i="106" s="1"/>
  <c r="D924" i="106"/>
  <c r="B925" i="106"/>
  <c r="D925" i="106"/>
  <c r="D926" i="106"/>
  <c r="F72" i="29"/>
  <c r="B927" i="106" s="1"/>
  <c r="D927" i="106"/>
  <c r="B928" i="106"/>
  <c r="D928" i="106"/>
  <c r="B930" i="106"/>
  <c r="D930" i="106"/>
  <c r="D932" i="106"/>
  <c r="D933" i="106"/>
  <c r="D934" i="106"/>
  <c r="D935" i="106"/>
  <c r="D936" i="106"/>
  <c r="B937" i="106"/>
  <c r="D937" i="106" s="1"/>
  <c r="B938" i="106"/>
  <c r="D938" i="106" s="1"/>
  <c r="D939" i="106"/>
  <c r="D940" i="106"/>
  <c r="D941" i="106"/>
  <c r="D942" i="106"/>
  <c r="D943" i="106"/>
  <c r="B944" i="106"/>
  <c r="D944" i="106"/>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c r="B961" i="106"/>
  <c r="D961" i="106"/>
  <c r="B962" i="106"/>
  <c r="D962" i="106"/>
  <c r="G47" i="29"/>
  <c r="B963" i="106"/>
  <c r="D963" i="106" s="1"/>
  <c r="B964" i="106"/>
  <c r="D964" i="106" s="1"/>
  <c r="B965" i="106"/>
  <c r="D965" i="106" s="1"/>
  <c r="G53" i="29"/>
  <c r="B966" i="106" s="1"/>
  <c r="D966" i="106" s="1"/>
  <c r="B967" i="106"/>
  <c r="D967" i="106"/>
  <c r="B968" i="106"/>
  <c r="D968" i="106"/>
  <c r="G57" i="29"/>
  <c r="B969" i="106"/>
  <c r="D969" i="106" s="1"/>
  <c r="B970" i="106"/>
  <c r="D970" i="106" s="1"/>
  <c r="B971" i="106"/>
  <c r="D971" i="106" s="1"/>
  <c r="B972" i="106"/>
  <c r="D972" i="106" s="1"/>
  <c r="B973" i="106"/>
  <c r="D973" i="106" s="1"/>
  <c r="B974" i="106"/>
  <c r="D974" i="106" s="1"/>
  <c r="B975" i="106"/>
  <c r="D975" i="106" s="1"/>
  <c r="D976" i="106"/>
  <c r="G65" i="29"/>
  <c r="B977" i="106"/>
  <c r="D977" i="106" s="1"/>
  <c r="B978" i="106"/>
  <c r="D978" i="106" s="1"/>
  <c r="B979" i="106"/>
  <c r="D979" i="106" s="1"/>
  <c r="B980" i="106"/>
  <c r="D980" i="106" s="1"/>
  <c r="B981" i="106"/>
  <c r="D981" i="106" s="1"/>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s="1"/>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B2081" i="106" s="1"/>
  <c r="D2081" i="106" s="1"/>
  <c r="H92" i="29"/>
  <c r="K92" i="29"/>
  <c r="B2089" i="106" s="1"/>
  <c r="D2089" i="106" s="1"/>
  <c r="H100" i="29"/>
  <c r="B7012" i="106"/>
  <c r="D7012" i="106" s="1"/>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c r="D1106" i="106" s="1"/>
  <c r="K15" i="29"/>
  <c r="B1107" i="106" s="1"/>
  <c r="D1107" i="106" s="1"/>
  <c r="K36" i="29"/>
  <c r="K37" i="29"/>
  <c r="B1110" i="106" s="1"/>
  <c r="D1110" i="106" s="1"/>
  <c r="K38" i="29"/>
  <c r="B1111" i="106"/>
  <c r="D1111" i="106" s="1"/>
  <c r="K39" i="29"/>
  <c r="B1112" i="106" s="1"/>
  <c r="D1112" i="106" s="1"/>
  <c r="K40" i="29"/>
  <c r="B1113" i="106"/>
  <c r="D1113" i="106" s="1"/>
  <c r="K41" i="29"/>
  <c r="B1114" i="106" s="1"/>
  <c r="D1114" i="106" s="1"/>
  <c r="K46" i="29"/>
  <c r="B1118" i="106"/>
  <c r="D1118" i="106" s="1"/>
  <c r="K49" i="29"/>
  <c r="B1120" i="106" s="1"/>
  <c r="D1120" i="106" s="1"/>
  <c r="K55" i="29"/>
  <c r="K60" i="29"/>
  <c r="D27" i="108" s="1"/>
  <c r="K61" i="29"/>
  <c r="B1128" i="106" s="1"/>
  <c r="D1128" i="106" s="1"/>
  <c r="K62" i="29"/>
  <c r="B1129" i="106"/>
  <c r="D1129" i="106" s="1"/>
  <c r="K63" i="29"/>
  <c r="B1130" i="106" s="1"/>
  <c r="D1130" i="106" s="1"/>
  <c r="D1132" i="106"/>
  <c r="K68" i="29"/>
  <c r="G34" i="108" s="1"/>
  <c r="K69" i="29"/>
  <c r="B1136" i="106" s="1"/>
  <c r="D1136" i="106" s="1"/>
  <c r="K70" i="29"/>
  <c r="B1137" i="106"/>
  <c r="D1137" i="106" s="1"/>
  <c r="D1138" i="106"/>
  <c r="K71" i="29"/>
  <c r="B1139" i="106"/>
  <c r="D1139" i="106" s="1"/>
  <c r="D1140" i="106"/>
  <c r="K73" i="29"/>
  <c r="B1142" i="106"/>
  <c r="D1142" i="106" s="1"/>
  <c r="K78" i="29"/>
  <c r="B2973" i="106" s="1"/>
  <c r="D2973" i="106" s="1"/>
  <c r="K79" i="29"/>
  <c r="B2974" i="106"/>
  <c r="D2974" i="106" s="1"/>
  <c r="K80" i="29"/>
  <c r="K81" i="29"/>
  <c r="B2976" i="106"/>
  <c r="D2976" i="106" s="1"/>
  <c r="K82" i="29"/>
  <c r="B2977" i="106" s="1"/>
  <c r="D2977" i="106" s="1"/>
  <c r="K83" i="29"/>
  <c r="B2978" i="106"/>
  <c r="D2978" i="106" s="1"/>
  <c r="K93" i="29"/>
  <c r="K94" i="29"/>
  <c r="K95" i="29"/>
  <c r="K96" i="29"/>
  <c r="K97" i="29"/>
  <c r="K98" i="29"/>
  <c r="K99" i="29"/>
  <c r="B7010" i="106" s="1"/>
  <c r="D7010" i="106" s="1"/>
  <c r="K101" i="29"/>
  <c r="B7015" i="106"/>
  <c r="D7015" i="106" s="1"/>
  <c r="K105" i="29"/>
  <c r="K106" i="29"/>
  <c r="B1147" i="106"/>
  <c r="D1147" i="106" s="1"/>
  <c r="D1148" i="106"/>
  <c r="K109" i="29"/>
  <c r="B1149" i="106"/>
  <c r="D1149" i="106" s="1"/>
  <c r="D1150" i="106"/>
  <c r="K107" i="29"/>
  <c r="B2795" i="106"/>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s="1"/>
  <c r="B1268" i="106"/>
  <c r="D1268" i="106" s="1"/>
  <c r="B1269" i="106"/>
  <c r="D1269" i="106" s="1"/>
  <c r="B1270" i="106"/>
  <c r="D1270" i="106" s="1"/>
  <c r="D1271" i="106"/>
  <c r="H147" i="29"/>
  <c r="H149" i="29"/>
  <c r="B1272" i="106" s="1"/>
  <c r="D1272" i="106" s="1"/>
  <c r="B1274" i="106"/>
  <c r="D1274" i="106"/>
  <c r="K123" i="29"/>
  <c r="K124" i="29"/>
  <c r="B1276" i="106" s="1"/>
  <c r="D1276" i="106" s="1"/>
  <c r="K126" i="29"/>
  <c r="B1277" i="106"/>
  <c r="D1277" i="106" s="1"/>
  <c r="D1278" i="106"/>
  <c r="K125" i="29"/>
  <c r="K128" i="29"/>
  <c r="B1280" i="106" s="1"/>
  <c r="D1280" i="106" s="1"/>
  <c r="K120" i="29"/>
  <c r="K134" i="29"/>
  <c r="K135" i="29"/>
  <c r="B2987" i="106"/>
  <c r="D2987" i="106" s="1"/>
  <c r="K136" i="29"/>
  <c r="B2988" i="106" s="1"/>
  <c r="D2988" i="106" s="1"/>
  <c r="K138" i="29"/>
  <c r="B2094" i="106"/>
  <c r="D2094" i="106" s="1"/>
  <c r="K142" i="29"/>
  <c r="K143" i="29"/>
  <c r="B1284" i="106"/>
  <c r="D1284" i="106" s="1"/>
  <c r="K146" i="29"/>
  <c r="B1285" i="106" s="1"/>
  <c r="D1285" i="106" s="1"/>
  <c r="D1286" i="106"/>
  <c r="K144" i="29"/>
  <c r="B2810" i="106" s="1"/>
  <c r="D2810" i="106" s="1"/>
  <c r="K145" i="29"/>
  <c r="B2811" i="106"/>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c r="B1311" i="106"/>
  <c r="D1311" i="106"/>
  <c r="B1312" i="106"/>
  <c r="D1312" i="106"/>
  <c r="B1313" i="106"/>
  <c r="D1313" i="106"/>
  <c r="H168" i="29"/>
  <c r="B1314" i="106"/>
  <c r="D1314" i="106" s="1"/>
  <c r="B1315" i="106"/>
  <c r="D1315" i="106" s="1"/>
  <c r="B1316" i="106"/>
  <c r="D1316" i="106" s="1"/>
  <c r="D1319" i="106"/>
  <c r="D1320" i="106"/>
  <c r="D1321" i="106"/>
  <c r="D1322" i="106"/>
  <c r="D1323" i="106"/>
  <c r="K163" i="29"/>
  <c r="B1324" i="106"/>
  <c r="D1324" i="106" s="1"/>
  <c r="K164" i="29"/>
  <c r="B1325" i="106" s="1"/>
  <c r="D1325" i="106" s="1"/>
  <c r="K169" i="29"/>
  <c r="B1326" i="106"/>
  <c r="D1326" i="106" s="1"/>
  <c r="K167" i="29"/>
  <c r="B1327" i="106" s="1"/>
  <c r="D1327" i="106" s="1"/>
  <c r="K165" i="29"/>
  <c r="B2818" i="106"/>
  <c r="D2818" i="106" s="1"/>
  <c r="K166" i="29"/>
  <c r="K170" i="29"/>
  <c r="K171" i="29"/>
  <c r="B1330" i="106" s="1"/>
  <c r="D1330" i="106" s="1"/>
  <c r="D1334" i="106"/>
  <c r="B1335" i="106"/>
  <c r="D1335" i="106" s="1"/>
  <c r="D1336" i="106"/>
  <c r="D1337" i="106"/>
  <c r="B1338" i="106"/>
  <c r="D1338" i="106" s="1"/>
  <c r="C184" i="29"/>
  <c r="B1341" i="106"/>
  <c r="D1341" i="106"/>
  <c r="D1342" i="106"/>
  <c r="D1343" i="106"/>
  <c r="B1344" i="106"/>
  <c r="D1344" i="106"/>
  <c r="D184" i="29"/>
  <c r="B1347" i="106"/>
  <c r="D1347" i="106" s="1"/>
  <c r="D1348" i="106"/>
  <c r="D1349" i="106"/>
  <c r="B1350" i="106"/>
  <c r="D1350" i="106" s="1"/>
  <c r="E184" i="29"/>
  <c r="B1351" i="106" s="1"/>
  <c r="D1351" i="106" s="1"/>
  <c r="E194" i="29"/>
  <c r="E196" i="29"/>
  <c r="B1354" i="106"/>
  <c r="D1354" i="106"/>
  <c r="D1355" i="106"/>
  <c r="D1356" i="106"/>
  <c r="B1357" i="106"/>
  <c r="D1357" i="106"/>
  <c r="F184" i="29"/>
  <c r="B1360" i="106"/>
  <c r="D1360" i="106" s="1"/>
  <c r="D1361" i="106"/>
  <c r="D1362" i="106"/>
  <c r="B1363" i="106"/>
  <c r="D1363" i="106" s="1"/>
  <c r="G184" i="29"/>
  <c r="B1364" i="106" s="1"/>
  <c r="D1364" i="106" s="1"/>
  <c r="B1366" i="106"/>
  <c r="D1366" i="106"/>
  <c r="D1367" i="106"/>
  <c r="D1368" i="106"/>
  <c r="B1369" i="106"/>
  <c r="D1369" i="106"/>
  <c r="H184" i="29"/>
  <c r="B1370" i="106"/>
  <c r="D1370" i="106" s="1"/>
  <c r="B1371" i="106"/>
  <c r="D1371" i="106" s="1"/>
  <c r="B1372" i="106"/>
  <c r="D1372" i="106" s="1"/>
  <c r="B1373" i="106"/>
  <c r="D1373" i="106" s="1"/>
  <c r="D1374" i="106"/>
  <c r="H204" i="29"/>
  <c r="H208" i="29"/>
  <c r="B1375" i="106" s="1"/>
  <c r="D1375" i="106" s="1"/>
  <c r="H194" i="29"/>
  <c r="K182" i="29"/>
  <c r="B1377" i="106" s="1"/>
  <c r="D1377" i="106" s="1"/>
  <c r="D1378" i="106"/>
  <c r="D1379" i="106"/>
  <c r="K183" i="29"/>
  <c r="B1380" i="106"/>
  <c r="D1380" i="106" s="1"/>
  <c r="K180" i="29"/>
  <c r="K188" i="29"/>
  <c r="B3007" i="106"/>
  <c r="D3007" i="106" s="1"/>
  <c r="K189" i="29"/>
  <c r="B3008" i="106" s="1"/>
  <c r="D3008" i="106" s="1"/>
  <c r="K190" i="29"/>
  <c r="K191" i="29"/>
  <c r="B3010" i="106" s="1"/>
  <c r="D3010" i="106" s="1"/>
  <c r="K192" i="29"/>
  <c r="K193" i="29"/>
  <c r="B3012" i="106" s="1"/>
  <c r="D3012" i="106" s="1"/>
  <c r="K195" i="29"/>
  <c r="B2839" i="106"/>
  <c r="D2839" i="106" s="1"/>
  <c r="K199" i="29"/>
  <c r="B1383" i="106" s="1"/>
  <c r="D1383" i="106" s="1"/>
  <c r="K200" i="29"/>
  <c r="B1384" i="106"/>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c r="B1407" i="106"/>
  <c r="D1407" i="106"/>
  <c r="B1408" i="106"/>
  <c r="D1408" i="106"/>
  <c r="B1409" i="106"/>
  <c r="D1409" i="106"/>
  <c r="D229" i="29"/>
  <c r="B1411" i="106"/>
  <c r="D1411" i="106" s="1"/>
  <c r="B1412" i="106"/>
  <c r="D1412" i="106" s="1"/>
  <c r="B1413" i="106"/>
  <c r="D1413" i="106" s="1"/>
  <c r="B1414" i="106"/>
  <c r="D1414" i="106" s="1"/>
  <c r="B1415" i="106"/>
  <c r="D1415" i="106" s="1"/>
  <c r="B1416" i="106"/>
  <c r="D1416" i="106" s="1"/>
  <c r="D238" i="29"/>
  <c r="B1418" i="106"/>
  <c r="D1418" i="106"/>
  <c r="B1419" i="106"/>
  <c r="D1419" i="106"/>
  <c r="B1420" i="106"/>
  <c r="D1420" i="106"/>
  <c r="D243" i="29"/>
  <c r="B1421" i="106"/>
  <c r="D1421" i="106" s="1"/>
  <c r="B1422" i="106"/>
  <c r="D1422" i="106" s="1"/>
  <c r="B1423" i="106"/>
  <c r="D1423" i="106" s="1"/>
  <c r="D257" i="29"/>
  <c r="B1424" i="106" s="1"/>
  <c r="D1424" i="106" s="1"/>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c r="D1443" i="106"/>
  <c r="D277" i="29"/>
  <c r="B1444" i="106" s="1"/>
  <c r="D1444" i="106" s="1"/>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c r="D1471" i="106" s="1"/>
  <c r="K223" i="29"/>
  <c r="B1472" i="106" s="1"/>
  <c r="D1472" i="106" s="1"/>
  <c r="K224" i="29"/>
  <c r="B1473" i="106"/>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c r="D1476" i="106" s="1"/>
  <c r="K234" i="29"/>
  <c r="B1477" i="106" s="1"/>
  <c r="D1477" i="106" s="1"/>
  <c r="K235" i="29"/>
  <c r="B1478" i="106"/>
  <c r="D1478" i="106" s="1"/>
  <c r="K236" i="29"/>
  <c r="B1479" i="106" s="1"/>
  <c r="D1479" i="106" s="1"/>
  <c r="K237" i="29"/>
  <c r="B1480" i="106"/>
  <c r="D1480" i="106" s="1"/>
  <c r="K240" i="29"/>
  <c r="B1482" i="106" s="1"/>
  <c r="D1482" i="106" s="1"/>
  <c r="K241" i="29"/>
  <c r="B1483" i="106"/>
  <c r="D1483" i="106" s="1"/>
  <c r="K242" i="29"/>
  <c r="B1484" i="106" s="1"/>
  <c r="D1484" i="106" s="1"/>
  <c r="K245" i="29"/>
  <c r="B1486" i="106"/>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c r="D1489" i="106" s="1"/>
  <c r="K260" i="29"/>
  <c r="B1490" i="106" s="1"/>
  <c r="D1490" i="106" s="1"/>
  <c r="K263" i="29"/>
  <c r="K264" i="29"/>
  <c r="B1493" i="106" s="1"/>
  <c r="D1493" i="106" s="1"/>
  <c r="K265" i="29"/>
  <c r="B1494" i="106"/>
  <c r="D1494" i="106" s="1"/>
  <c r="K266" i="29"/>
  <c r="B1495" i="106" s="1"/>
  <c r="D1495" i="106" s="1"/>
  <c r="K267" i="29"/>
  <c r="B1496" i="106"/>
  <c r="D1496" i="106" s="1"/>
  <c r="K268" i="29"/>
  <c r="B1497" i="106" s="1"/>
  <c r="D1497" i="106" s="1"/>
  <c r="K269" i="29"/>
  <c r="B1498" i="106"/>
  <c r="D1498" i="106" s="1"/>
  <c r="D1499" i="106"/>
  <c r="K272" i="29"/>
  <c r="B1501" i="106"/>
  <c r="D1501" i="106" s="1"/>
  <c r="K273" i="29"/>
  <c r="B1502" i="106" s="1"/>
  <c r="D1502" i="106" s="1"/>
  <c r="K274" i="29"/>
  <c r="B1503" i="106"/>
  <c r="D1503" i="106" s="1"/>
  <c r="K275" i="29"/>
  <c r="B1504" i="106" s="1"/>
  <c r="D1504" i="106" s="1"/>
  <c r="D1505" i="106"/>
  <c r="K276" i="29"/>
  <c r="B1506" i="106" s="1"/>
  <c r="D1506" i="106" s="1"/>
  <c r="D1507" i="106"/>
  <c r="K278" i="29"/>
  <c r="B1509" i="106" s="1"/>
  <c r="D1509" i="106" s="1"/>
  <c r="K280" i="29"/>
  <c r="B1511" i="106"/>
  <c r="D1511" i="106" s="1"/>
  <c r="K288" i="29"/>
  <c r="K289" i="29"/>
  <c r="B1513" i="106"/>
  <c r="D1513" i="106" s="1"/>
  <c r="K292" i="29"/>
  <c r="B1514" i="106" s="1"/>
  <c r="D1514" i="106" s="1"/>
  <c r="K290" i="29"/>
  <c r="B2845" i="106"/>
  <c r="D2845" i="106" s="1"/>
  <c r="K291" i="29"/>
  <c r="B2846" i="106" s="1"/>
  <c r="D2846" i="106" s="1"/>
  <c r="D1516" i="106"/>
  <c r="K283" i="29"/>
  <c r="K284" i="29"/>
  <c r="B1519" i="106"/>
  <c r="D1519" i="106" s="1"/>
  <c r="D1520" i="106"/>
  <c r="D1521" i="106"/>
  <c r="B1522" i="106"/>
  <c r="D1522" i="106" s="1"/>
  <c r="C303" i="29"/>
  <c r="B1525" i="106"/>
  <c r="D1525" i="106"/>
  <c r="D1526" i="106"/>
  <c r="D1527" i="106"/>
  <c r="B1528" i="106"/>
  <c r="D1528" i="106"/>
  <c r="D303" i="29"/>
  <c r="B1529" i="106"/>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c r="D1544" i="106"/>
  <c r="D1545" i="106"/>
  <c r="B1546" i="106"/>
  <c r="D1546" i="106"/>
  <c r="G303" i="29"/>
  <c r="B1547" i="106"/>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c r="B1785" i="106"/>
  <c r="D1785" i="106"/>
  <c r="B1786" i="106"/>
  <c r="D1786" i="106"/>
  <c r="D1787" i="106"/>
  <c r="B1788" i="106"/>
  <c r="D1788" i="106" s="1"/>
  <c r="D1789" i="106"/>
  <c r="D1790" i="106"/>
  <c r="C19" i="7"/>
  <c r="B1791" i="106" s="1"/>
  <c r="D1791" i="106" s="1"/>
  <c r="F4" i="7"/>
  <c r="B1792" i="106"/>
  <c r="D1792" i="106" s="1"/>
  <c r="F5" i="7"/>
  <c r="B1793" i="106" s="1"/>
  <c r="D1793" i="106" s="1"/>
  <c r="F6" i="7"/>
  <c r="B1794" i="106"/>
  <c r="D1794" i="106" s="1"/>
  <c r="F7" i="7"/>
  <c r="B1795" i="106" s="1"/>
  <c r="D1795" i="106" s="1"/>
  <c r="F8" i="7"/>
  <c r="B1796" i="106"/>
  <c r="D1796" i="106" s="1"/>
  <c r="F10" i="7"/>
  <c r="B1797" i="106" s="1"/>
  <c r="D1797" i="106" s="1"/>
  <c r="D1798" i="106"/>
  <c r="F9" i="7"/>
  <c r="B1799" i="106" s="1"/>
  <c r="D1799" i="106" s="1"/>
  <c r="F11" i="7"/>
  <c r="B1800" i="106"/>
  <c r="D1800" i="106" s="1"/>
  <c r="F12" i="7"/>
  <c r="B1801" i="106" s="1"/>
  <c r="D1801" i="106"/>
  <c r="F14" i="7"/>
  <c r="B1802" i="106"/>
  <c r="D1802" i="106" s="1"/>
  <c r="D1803" i="106"/>
  <c r="F15" i="7"/>
  <c r="B1804" i="106"/>
  <c r="D1804" i="106" s="1"/>
  <c r="D1805" i="106"/>
  <c r="D1806" i="106"/>
  <c r="B1808" i="106"/>
  <c r="D1808" i="106" s="1"/>
  <c r="B1809" i="106"/>
  <c r="D1809" i="106" s="1"/>
  <c r="B1810" i="106"/>
  <c r="D1810" i="106" s="1"/>
  <c r="B1811" i="106"/>
  <c r="D1811" i="106" s="1"/>
  <c r="B1812" i="106"/>
  <c r="D1812" i="106" s="1"/>
  <c r="B1813" i="106"/>
  <c r="D1813" i="106" s="1"/>
  <c r="D1814" i="106"/>
  <c r="B1815" i="106"/>
  <c r="D1815" i="106"/>
  <c r="B1816" i="106"/>
  <c r="D1816" i="106"/>
  <c r="B1817" i="106"/>
  <c r="D1817" i="106"/>
  <c r="B1818" i="106"/>
  <c r="D1818" i="106"/>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s="1"/>
  <c r="D1869" i="106" s="1"/>
  <c r="F11" i="8"/>
  <c r="B1870" i="106"/>
  <c r="D1870" i="106" s="1"/>
  <c r="F8" i="8"/>
  <c r="B1871" i="106" s="1"/>
  <c r="D1871" i="106" s="1"/>
  <c r="F9" i="8"/>
  <c r="B1872" i="106"/>
  <c r="D1872" i="106" s="1"/>
  <c r="F10" i="8"/>
  <c r="B1873" i="106" s="1"/>
  <c r="D1873" i="106" s="1"/>
  <c r="F14" i="8"/>
  <c r="B1874" i="106"/>
  <c r="D1874" i="106" s="1"/>
  <c r="F13" i="8"/>
  <c r="B3688" i="106" s="1"/>
  <c r="D3688" i="106" s="1"/>
  <c r="F17" i="8"/>
  <c r="B1876" i="106"/>
  <c r="D1876" i="106" s="1"/>
  <c r="F18" i="8"/>
  <c r="B1877" i="106" s="1"/>
  <c r="D1877" i="106" s="1"/>
  <c r="F20" i="8"/>
  <c r="B1878" i="106"/>
  <c r="D1878" i="106" s="1"/>
  <c r="F19" i="8"/>
  <c r="B3689" i="106" s="1"/>
  <c r="D3689" i="106" s="1"/>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c r="D1940" i="106" s="1"/>
  <c r="D1941" i="106"/>
  <c r="D1942" i="106"/>
  <c r="D1943" i="106"/>
  <c r="D1944" i="106"/>
  <c r="D1945" i="106"/>
  <c r="D1946" i="106"/>
  <c r="D1947" i="106"/>
  <c r="B1948" i="106"/>
  <c r="D1948" i="106"/>
  <c r="D1949" i="106"/>
  <c r="B1950" i="106"/>
  <c r="D1950" i="106" s="1"/>
  <c r="D1951" i="106"/>
  <c r="D1952" i="106"/>
  <c r="G12" i="12"/>
  <c r="B1953" i="106" s="1"/>
  <c r="D1953" i="106"/>
  <c r="D1954" i="106"/>
  <c r="B1955" i="106"/>
  <c r="D1955" i="106" s="1"/>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c r="B1993" i="106"/>
  <c r="D1993" i="106"/>
  <c r="D1994" i="106"/>
  <c r="I23" i="12"/>
  <c r="B1995" i="106" s="1"/>
  <c r="D1995" i="106"/>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B2029" i="106" s="1"/>
  <c r="D2029" i="106" s="1"/>
  <c r="F13" i="11"/>
  <c r="B2030" i="106"/>
  <c r="D2030" i="106" s="1"/>
  <c r="D2032" i="106"/>
  <c r="B2033" i="106"/>
  <c r="D2033" i="106"/>
  <c r="B2034" i="106"/>
  <c r="D2034" i="106"/>
  <c r="B2035" i="106"/>
  <c r="D2035" i="106"/>
  <c r="B2036" i="106"/>
  <c r="D2036" i="106"/>
  <c r="H16" i="11"/>
  <c r="B2037" i="106"/>
  <c r="D2037" i="106" s="1"/>
  <c r="D2038" i="106"/>
  <c r="B2039" i="106"/>
  <c r="D2039" i="106"/>
  <c r="B2040" i="106"/>
  <c r="D2040" i="106"/>
  <c r="B2041" i="106"/>
  <c r="D2041" i="106"/>
  <c r="B2042" i="106"/>
  <c r="D2042" i="106"/>
  <c r="I16" i="11"/>
  <c r="B2043" i="106"/>
  <c r="D2043" i="106" s="1"/>
  <c r="D2044" i="106"/>
  <c r="B2045" i="106"/>
  <c r="D2045" i="106"/>
  <c r="B2046" i="106"/>
  <c r="D2046" i="106"/>
  <c r="B2047" i="106"/>
  <c r="D2047" i="106"/>
  <c r="B2048" i="106"/>
  <c r="D2048" i="106"/>
  <c r="J16" i="11"/>
  <c r="B2049" i="106"/>
  <c r="D2049" i="106" s="1"/>
  <c r="D2050" i="106"/>
  <c r="K8" i="11"/>
  <c r="B2051" i="106"/>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s="1"/>
  <c r="D2105" i="106"/>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s="1"/>
  <c r="B2813" i="106"/>
  <c r="D2813" i="106" s="1"/>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s="1"/>
  <c r="D2838" i="106"/>
  <c r="B2840" i="106"/>
  <c r="D2840" i="106"/>
  <c r="B2843" i="106"/>
  <c r="D2843" i="106"/>
  <c r="B2844" i="106"/>
  <c r="D2844"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F77" i="4" s="1"/>
  <c r="B3255" i="106"/>
  <c r="D3255" i="106" s="1"/>
  <c r="B3257" i="106"/>
  <c r="D3257" i="106" s="1"/>
  <c r="G44" i="4"/>
  <c r="B3258" i="106" s="1"/>
  <c r="D3258" i="106" s="1"/>
  <c r="B3259" i="106"/>
  <c r="D3259" i="106"/>
  <c r="G76" i="4"/>
  <c r="B3260" i="106"/>
  <c r="D3260" i="106" s="1"/>
  <c r="D3263" i="106"/>
  <c r="D3264" i="106"/>
  <c r="D3265" i="106"/>
  <c r="D3266" i="106"/>
  <c r="D3267" i="106"/>
  <c r="D3268" i="106"/>
  <c r="D3269" i="106"/>
  <c r="D3270" i="106"/>
  <c r="D3271" i="106"/>
  <c r="D3272" i="106"/>
  <c r="B3273" i="106"/>
  <c r="D3273" i="106" s="1"/>
  <c r="E37" i="4"/>
  <c r="B6285" i="106" s="1"/>
  <c r="D6285" i="106"/>
  <c r="E38" i="4"/>
  <c r="E39" i="4"/>
  <c r="B6287" i="106" s="1"/>
  <c r="D6287" i="106" s="1"/>
  <c r="E40" i="4"/>
  <c r="B6288" i="106"/>
  <c r="D6288" i="106" s="1"/>
  <c r="B3275" i="106"/>
  <c r="D3275" i="106" s="1"/>
  <c r="E76" i="4"/>
  <c r="B3276" i="106" s="1"/>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s="1"/>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c r="D3381" i="106" s="1"/>
  <c r="D3382" i="106"/>
  <c r="D3383" i="106"/>
  <c r="D3384" i="106"/>
  <c r="D3385" i="106"/>
  <c r="D3386" i="106"/>
  <c r="B3387" i="106"/>
  <c r="D3387" i="106"/>
  <c r="B3388" i="106"/>
  <c r="D3388" i="106"/>
  <c r="B3389" i="106"/>
  <c r="D3389" i="106"/>
  <c r="B3392" i="106"/>
  <c r="D3392" i="106"/>
  <c r="D3393" i="106"/>
  <c r="D3394" i="106"/>
  <c r="D3395" i="106"/>
  <c r="D3396" i="106"/>
  <c r="D3397" i="106"/>
  <c r="D3398"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c r="B3450" i="106"/>
  <c r="D3450" i="106"/>
  <c r="B3451" i="106"/>
  <c r="D3451" i="106"/>
  <c r="B3452" i="106"/>
  <c r="D3452" i="106"/>
  <c r="B3453" i="106"/>
  <c r="D3453" i="106"/>
  <c r="F15" i="1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c r="D3553" i="106"/>
  <c r="D3554" i="106"/>
  <c r="D3555" i="106"/>
  <c r="D3556" i="106"/>
  <c r="D3557" i="106"/>
  <c r="D3558" i="106"/>
  <c r="D3559" i="106"/>
  <c r="D3560" i="106"/>
  <c r="B3561" i="106"/>
  <c r="D3561" i="106"/>
  <c r="B3562" i="106"/>
  <c r="D3562" i="106"/>
  <c r="D3563" i="106"/>
  <c r="D3564" i="106"/>
  <c r="K34" i="3"/>
  <c r="B3565" i="106"/>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s="1"/>
  <c r="B3620" i="106"/>
  <c r="D3620" i="106" s="1"/>
  <c r="C352" i="29"/>
  <c r="D3623" i="106"/>
  <c r="B3624" i="106"/>
  <c r="D3624" i="106" s="1"/>
  <c r="B3625" i="106"/>
  <c r="D3625" i="106" s="1"/>
  <c r="D350" i="29"/>
  <c r="B3626" i="106" s="1"/>
  <c r="D3626" i="106"/>
  <c r="B3627" i="106"/>
  <c r="D3627" i="106"/>
  <c r="D3630" i="106"/>
  <c r="B3631" i="106"/>
  <c r="D3631" i="106" s="1"/>
  <c r="B3632" i="106"/>
  <c r="D3632" i="106" s="1"/>
  <c r="E350" i="29"/>
  <c r="B3634" i="106"/>
  <c r="D3634" i="106"/>
  <c r="D3637" i="106"/>
  <c r="B3638" i="106"/>
  <c r="D3638" i="106" s="1"/>
  <c r="B3639" i="106"/>
  <c r="D3639" i="106" s="1"/>
  <c r="F350" i="29"/>
  <c r="B3641" i="106"/>
  <c r="D3641" i="106"/>
  <c r="D3644" i="106"/>
  <c r="B3645" i="106"/>
  <c r="D3645" i="106" s="1"/>
  <c r="B3646" i="106"/>
  <c r="D3646" i="106" s="1"/>
  <c r="G350" i="29"/>
  <c r="G352" i="29" s="1"/>
  <c r="B3648" i="106"/>
  <c r="D3648" i="106"/>
  <c r="D3651" i="106"/>
  <c r="B3652" i="106"/>
  <c r="D3652" i="106" s="1"/>
  <c r="B3653" i="106"/>
  <c r="D3653" i="106" s="1"/>
  <c r="H350" i="29"/>
  <c r="B3654" i="106" s="1"/>
  <c r="D3654" i="106" s="1"/>
  <c r="B3655" i="106"/>
  <c r="D3655" i="106"/>
  <c r="B3657" i="106"/>
  <c r="D3657" i="106"/>
  <c r="H362" i="29"/>
  <c r="B3658" i="106"/>
  <c r="D3658" i="106" s="1"/>
  <c r="D3659" i="106"/>
  <c r="H365" i="29"/>
  <c r="D3661" i="106"/>
  <c r="D3662" i="106"/>
  <c r="D3663" i="106"/>
  <c r="D3664" i="106"/>
  <c r="D3665" i="106"/>
  <c r="D3666" i="106"/>
  <c r="D3667" i="106"/>
  <c r="K348" i="29"/>
  <c r="B3668" i="106"/>
  <c r="D3668" i="106" s="1"/>
  <c r="K349" i="29"/>
  <c r="B3669" i="106" s="1"/>
  <c r="D3669" i="106" s="1"/>
  <c r="K351" i="29"/>
  <c r="B3671" i="106"/>
  <c r="D3671" i="106" s="1"/>
  <c r="D3673" i="106"/>
  <c r="K360" i="29"/>
  <c r="B3675" i="106"/>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D4096" i="106"/>
  <c r="D4097" i="106"/>
  <c r="D4098" i="106"/>
  <c r="B4100" i="106"/>
  <c r="D4100" i="106" s="1"/>
  <c r="D4101" i="106"/>
  <c r="B4106" i="106"/>
  <c r="D4106" i="106"/>
  <c r="B4107" i="106"/>
  <c r="D4107" i="106"/>
  <c r="F17" i="7"/>
  <c r="B4108" i="106"/>
  <c r="D4108" i="106" s="1"/>
  <c r="F18" i="7"/>
  <c r="B4109" i="106" s="1"/>
  <c r="D4109" i="106" s="1"/>
  <c r="B4110" i="106"/>
  <c r="D4110" i="106"/>
  <c r="B4111" i="106"/>
  <c r="D4111" i="106"/>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c r="D4131" i="106" s="1"/>
  <c r="D18" i="4"/>
  <c r="B4132" i="106" s="1"/>
  <c r="D4132" i="106" s="1"/>
  <c r="F18" i="4"/>
  <c r="B4133" i="106"/>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c r="D4173" i="106" s="1"/>
  <c r="D4174" i="106"/>
  <c r="E18" i="4"/>
  <c r="B4175" i="106"/>
  <c r="D4175" i="106" s="1"/>
  <c r="G18" i="4"/>
  <c r="B4176" i="106" s="1"/>
  <c r="D4176" i="106" s="1"/>
  <c r="G49" i="8"/>
  <c r="B4177" i="106"/>
  <c r="D4177" i="106" s="1"/>
  <c r="D4178" i="106"/>
  <c r="B4179" i="106"/>
  <c r="D4179" i="106"/>
  <c r="B4180" i="106"/>
  <c r="D4180" i="106"/>
  <c r="B4181" i="106"/>
  <c r="D4181" i="106"/>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c r="D4800" i="106"/>
  <c r="B4801" i="106"/>
  <c r="D4801" i="106" s="1"/>
  <c r="B4802" i="106"/>
  <c r="D4802" i="106" s="1"/>
  <c r="D4803" i="106"/>
  <c r="B4804" i="106"/>
  <c r="D4804" i="106"/>
  <c r="B4805" i="106"/>
  <c r="D4805" i="106"/>
  <c r="B4806" i="106"/>
  <c r="D4806" i="106"/>
  <c r="D4807" i="106"/>
  <c r="B4808" i="106"/>
  <c r="D4808" i="106" s="1"/>
  <c r="D4809" i="106"/>
  <c r="B4810" i="106"/>
  <c r="D4810" i="106"/>
  <c r="B4811" i="106"/>
  <c r="D4811" i="106"/>
  <c r="D4812" i="106"/>
  <c r="B4813" i="106"/>
  <c r="D4813" i="106" s="1"/>
  <c r="B4814" i="106"/>
  <c r="D4814" i="106" s="1"/>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s="1"/>
  <c r="D5495" i="106"/>
  <c r="B5496" i="106"/>
  <c r="D5496" i="106"/>
  <c r="D5497" i="106"/>
  <c r="B5498" i="106"/>
  <c r="D5498" i="106" s="1"/>
  <c r="D5499" i="106"/>
  <c r="D5500" i="106"/>
  <c r="D5502" i="106"/>
  <c r="D5503" i="106"/>
  <c r="D5504" i="106"/>
  <c r="D5505" i="106"/>
  <c r="D5506" i="106"/>
  <c r="B5509" i="106"/>
  <c r="D5509" i="106"/>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c r="D5605" i="106"/>
  <c r="B5606" i="106"/>
  <c r="D5606" i="106" s="1"/>
  <c r="D5607" i="106"/>
  <c r="D5608" i="106"/>
  <c r="B5609" i="106"/>
  <c r="D5609" i="106" s="1"/>
  <c r="D5610" i="106"/>
  <c r="D5611" i="106"/>
  <c r="D5612" i="106"/>
  <c r="D5613" i="106"/>
  <c r="B5615" i="106"/>
  <c r="D5615" i="106" s="1"/>
  <c r="D5616" i="106"/>
  <c r="B5617" i="106"/>
  <c r="D5617" i="106"/>
  <c r="B5619" i="106"/>
  <c r="D5619" i="106"/>
  <c r="D5620" i="106"/>
  <c r="D5621" i="106"/>
  <c r="D5622" i="106"/>
  <c r="D5623" i="106"/>
  <c r="D5624" i="106"/>
  <c r="B5625" i="106"/>
  <c r="D5625" i="106" s="1"/>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s="1"/>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s="1"/>
  <c r="B5755" i="106"/>
  <c r="D5755" i="106" s="1"/>
  <c r="B5757" i="106"/>
  <c r="D5757" i="106" s="1"/>
  <c r="D5758" i="106"/>
  <c r="D5759" i="106"/>
  <c r="D5760" i="106"/>
  <c r="D5761" i="106"/>
  <c r="D5762" i="106"/>
  <c r="B5763" i="106"/>
  <c r="D5763" i="106"/>
  <c r="D5764" i="106"/>
  <c r="B5765" i="106"/>
  <c r="D5765" i="106" s="1"/>
  <c r="D5766" i="106"/>
  <c r="D5767" i="106"/>
  <c r="D5768" i="106"/>
  <c r="D5769" i="106"/>
  <c r="D5771" i="106"/>
  <c r="D5772" i="106"/>
  <c r="D5773" i="106"/>
  <c r="D5774" i="106"/>
  <c r="D5775" i="106"/>
  <c r="D5776" i="106"/>
  <c r="D5777" i="106"/>
  <c r="B5779" i="106"/>
  <c r="D5779" i="106"/>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D5856" i="106"/>
  <c r="D5857" i="106"/>
  <c r="B5858" i="106"/>
  <c r="D5858" i="106"/>
  <c r="D5859" i="106"/>
  <c r="B5860" i="106"/>
  <c r="D5860" i="106" s="1"/>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s="1"/>
  <c r="B6077" i="106"/>
  <c r="D6077" i="106" s="1"/>
  <c r="B6078" i="106"/>
  <c r="D6078" i="106" s="1"/>
  <c r="F27" i="8"/>
  <c r="B6079" i="106" s="1"/>
  <c r="D6079" i="106"/>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c r="B6231" i="106"/>
  <c r="D6231" i="106"/>
  <c r="B6232" i="106"/>
  <c r="D6232" i="106"/>
  <c r="B6233" i="106"/>
  <c r="D6233" i="106"/>
  <c r="B6234" i="106"/>
  <c r="D6234" i="106"/>
  <c r="B6235" i="106"/>
  <c r="D6235" i="106"/>
  <c r="B6236" i="106"/>
  <c r="D6236" i="106"/>
  <c r="B6237" i="106"/>
  <c r="D6237" i="106"/>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c r="B6264" i="106"/>
  <c r="D6264" i="106"/>
  <c r="B6265" i="106"/>
  <c r="D6265" i="106"/>
  <c r="B6286" i="106"/>
  <c r="D6286"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s="1"/>
  <c r="B6845" i="106"/>
  <c r="D6845" i="106" s="1"/>
  <c r="B6846" i="106"/>
  <c r="D6846" i="106" s="1"/>
  <c r="B6847" i="106"/>
  <c r="D6847" i="106" s="1"/>
  <c r="K7" i="29"/>
  <c r="B6848" i="106" s="1"/>
  <c r="D6848" i="106" s="1"/>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79" i="106"/>
  <c r="D6879" i="106" s="1"/>
  <c r="B6880" i="106"/>
  <c r="D6880" i="106" s="1"/>
  <c r="K22" i="29"/>
  <c r="B6881" i="106" s="1"/>
  <c r="D6881" i="106"/>
  <c r="B6882" i="106"/>
  <c r="D6882" i="106"/>
  <c r="K23" i="29"/>
  <c r="B6883" i="106"/>
  <c r="D6883" i="106" s="1"/>
  <c r="B6884" i="106"/>
  <c r="D6884" i="106" s="1"/>
  <c r="K24" i="29"/>
  <c r="B6886" i="106"/>
  <c r="D6886" i="106"/>
  <c r="K25" i="29"/>
  <c r="B6887" i="106"/>
  <c r="D6887" i="106" s="1"/>
  <c r="B6888" i="106"/>
  <c r="D6888" i="106" s="1"/>
  <c r="K26" i="29"/>
  <c r="B6889" i="106" s="1"/>
  <c r="D6889" i="106" s="1"/>
  <c r="B6890" i="106"/>
  <c r="D6890" i="106"/>
  <c r="K27" i="29"/>
  <c r="B6891" i="106"/>
  <c r="D6891" i="106" s="1"/>
  <c r="B6892" i="106"/>
  <c r="D6892" i="106" s="1"/>
  <c r="K28" i="29"/>
  <c r="B6894" i="106"/>
  <c r="D6894" i="106"/>
  <c r="K29" i="29"/>
  <c r="B6895" i="106"/>
  <c r="D6895" i="106" s="1"/>
  <c r="B6896" i="106"/>
  <c r="D6896" i="106" s="1"/>
  <c r="K30" i="29"/>
  <c r="B6897" i="106" s="1"/>
  <c r="D6897" i="106"/>
  <c r="B6898" i="106"/>
  <c r="D6898" i="106"/>
  <c r="K31" i="29"/>
  <c r="B6899" i="106"/>
  <c r="D6899" i="106" s="1"/>
  <c r="B6900" i="106"/>
  <c r="D6900" i="106" s="1"/>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s="1"/>
  <c r="J47" i="29"/>
  <c r="B6925" i="106" s="1"/>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s="1"/>
  <c r="D6941" i="106"/>
  <c r="I53" i="29"/>
  <c r="B6942" i="106"/>
  <c r="D6942" i="106" s="1"/>
  <c r="J53" i="29"/>
  <c r="B6943" i="106" s="1"/>
  <c r="D6943" i="106" s="1"/>
  <c r="B6944" i="106"/>
  <c r="D6944" i="106"/>
  <c r="B6945" i="106"/>
  <c r="D6945" i="106"/>
  <c r="B6946" i="106"/>
  <c r="D6946" i="106"/>
  <c r="B6947" i="106"/>
  <c r="D6947" i="106"/>
  <c r="I57" i="29"/>
  <c r="B6948" i="106"/>
  <c r="D6948" i="106" s="1"/>
  <c r="J57" i="29"/>
  <c r="B6949" i="106" s="1"/>
  <c r="D6949" i="106" s="1"/>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s="1"/>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s="1"/>
  <c r="B6975" i="106"/>
  <c r="D6975" i="106"/>
  <c r="B6976" i="106"/>
  <c r="D6976" i="106"/>
  <c r="B6979" i="106"/>
  <c r="D6979" i="106"/>
  <c r="B6980" i="106"/>
  <c r="D6980" i="106"/>
  <c r="B6981" i="106"/>
  <c r="D6981" i="106"/>
  <c r="K85" i="29"/>
  <c r="B6982" i="106"/>
  <c r="D6982" i="106" s="1"/>
  <c r="B6983" i="106"/>
  <c r="D6983" i="106" s="1"/>
  <c r="K86" i="29"/>
  <c r="B6984" i="106" s="1"/>
  <c r="D6984" i="106"/>
  <c r="B6985" i="106"/>
  <c r="D6985" i="106"/>
  <c r="K87" i="29"/>
  <c r="B6986" i="106"/>
  <c r="D6986" i="106" s="1"/>
  <c r="B6987" i="106"/>
  <c r="D6987" i="106" s="1"/>
  <c r="K88" i="29"/>
  <c r="B6988" i="106" s="1"/>
  <c r="D6988" i="106" s="1"/>
  <c r="B6989" i="106"/>
  <c r="D6989" i="106"/>
  <c r="K89" i="29"/>
  <c r="B6990" i="106"/>
  <c r="D6990" i="106" s="1"/>
  <c r="B6991" i="106"/>
  <c r="D6991" i="106" s="1"/>
  <c r="K90" i="29"/>
  <c r="B6992" i="106" s="1"/>
  <c r="D6992" i="106"/>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s="1"/>
  <c r="J127" i="29"/>
  <c r="B7034" i="106" s="1"/>
  <c r="D7034" i="106"/>
  <c r="B7035" i="106"/>
  <c r="D7035" i="106"/>
  <c r="B7036" i="106"/>
  <c r="D7036" i="106"/>
  <c r="I129" i="29"/>
  <c r="B7037" i="106"/>
  <c r="D7037" i="106" s="1"/>
  <c r="J129" i="29"/>
  <c r="B7038" i="106" s="1"/>
  <c r="D7038" i="106"/>
  <c r="B7039" i="106"/>
  <c r="D7039" i="106"/>
  <c r="B7040" i="106"/>
  <c r="D7040" i="106"/>
  <c r="B7043" i="106"/>
  <c r="D7043" i="106"/>
  <c r="B7044" i="106"/>
  <c r="D7044" i="106"/>
  <c r="B7045" i="106"/>
  <c r="D7045" i="106"/>
  <c r="B7046" i="106"/>
  <c r="D7046" i="106"/>
  <c r="B7047" i="106"/>
  <c r="D7047" i="106"/>
  <c r="B7049" i="106"/>
  <c r="D7049" i="106"/>
  <c r="D7053" i="106"/>
  <c r="D7056" i="106"/>
  <c r="B7057" i="106"/>
  <c r="D7057" i="106"/>
  <c r="B7058" i="106"/>
  <c r="D7058" i="106"/>
  <c r="B7059" i="106"/>
  <c r="D7059" i="106"/>
  <c r="B7060" i="106"/>
  <c r="D7060" i="106"/>
  <c r="B7061" i="106"/>
  <c r="D7061" i="106"/>
  <c r="B7062" i="106"/>
  <c r="D7062" i="106"/>
  <c r="I184" i="29"/>
  <c r="B7063" i="106"/>
  <c r="D7063" i="106" s="1"/>
  <c r="J184" i="29"/>
  <c r="B7064" i="106" s="1"/>
  <c r="D7064" i="106"/>
  <c r="B7065" i="106"/>
  <c r="D7065" i="106"/>
  <c r="B7066" i="106"/>
  <c r="D7066" i="106"/>
  <c r="B7067" i="106"/>
  <c r="D7067" i="106"/>
  <c r="B7069" i="106"/>
  <c r="D7069" i="106"/>
  <c r="I210" i="29"/>
  <c r="B7071" i="106"/>
  <c r="D7071" i="106" s="1"/>
  <c r="J210" i="29"/>
  <c r="B7072" i="106" s="1"/>
  <c r="D7072" i="106"/>
  <c r="B7073" i="106"/>
  <c r="D7073" i="106"/>
  <c r="B7074" i="106"/>
  <c r="D7074"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s="1"/>
  <c r="J303" i="29"/>
  <c r="B7104" i="106" s="1"/>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c r="B7136" i="106"/>
  <c r="D7136" i="106"/>
  <c r="B7137" i="106"/>
  <c r="D7137" i="106"/>
  <c r="B7138" i="106"/>
  <c r="D7138" i="106"/>
  <c r="B7139" i="106"/>
  <c r="D7139" i="106"/>
  <c r="B7140" i="106"/>
  <c r="D7140" i="106"/>
  <c r="B7141" i="106"/>
  <c r="D7141" i="106"/>
  <c r="B7142" i="106"/>
  <c r="D7142" i="106"/>
  <c r="B7143" i="106"/>
  <c r="D7143" i="106"/>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c r="B7155" i="106"/>
  <c r="D7155" i="106"/>
  <c r="B7156" i="106"/>
  <c r="D7156" i="106"/>
  <c r="B7157" i="106"/>
  <c r="D7157" i="106"/>
  <c r="B7158" i="106"/>
  <c r="D7158" i="106"/>
  <c r="B7159" i="106"/>
  <c r="D7159" i="106"/>
  <c r="B7160" i="106"/>
  <c r="D7160" i="106"/>
  <c r="B7161" i="106"/>
  <c r="D7161" i="106"/>
  <c r="K323" i="29"/>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c r="B7173" i="106"/>
  <c r="D7173" i="106"/>
  <c r="B7174" i="106"/>
  <c r="D7174" i="106"/>
  <c r="B7175" i="106"/>
  <c r="D7175" i="106"/>
  <c r="B7176" i="106"/>
  <c r="D7176" i="106"/>
  <c r="B7177" i="106"/>
  <c r="D7177" i="106"/>
  <c r="B7178" i="106"/>
  <c r="D7178" i="106"/>
  <c r="B7179" i="106"/>
  <c r="D7179" i="106"/>
  <c r="K325" i="29"/>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c r="B7191" i="106"/>
  <c r="D7191" i="106"/>
  <c r="B7192" i="106"/>
  <c r="D7192" i="106"/>
  <c r="B7193" i="106"/>
  <c r="D7193" i="106"/>
  <c r="B7194" i="106"/>
  <c r="D7194" i="106"/>
  <c r="B7195" i="106"/>
  <c r="D7195" i="106"/>
  <c r="B7196" i="106"/>
  <c r="D7196" i="106"/>
  <c r="B7197" i="106"/>
  <c r="D7197" i="106"/>
  <c r="K327" i="29"/>
  <c r="B7198" i="106"/>
  <c r="D7198" i="106" s="1"/>
  <c r="C330" i="29"/>
  <c r="D330" i="29"/>
  <c r="E330" i="29"/>
  <c r="F330" i="29"/>
  <c r="G330" i="29"/>
  <c r="B7203" i="106" s="1"/>
  <c r="D7203" i="106"/>
  <c r="H330" i="29"/>
  <c r="B7204" i="106"/>
  <c r="D7204" i="106" s="1"/>
  <c r="I330" i="29"/>
  <c r="B7205" i="106" s="1"/>
  <c r="D7205" i="106"/>
  <c r="J330" i="29"/>
  <c r="B7206" i="106"/>
  <c r="D7206" i="106" s="1"/>
  <c r="K328" i="29"/>
  <c r="B7696" i="106" s="1"/>
  <c r="D7696" i="106"/>
  <c r="K329" i="29"/>
  <c r="B7705" i="106"/>
  <c r="D7705" i="106" s="1"/>
  <c r="B7208" i="106"/>
  <c r="D7208" i="106" s="1"/>
  <c r="K337" i="29"/>
  <c r="B7209" i="106" s="1"/>
  <c r="D7209" i="106" s="1"/>
  <c r="B7210" i="106"/>
  <c r="D7210" i="106"/>
  <c r="K338" i="29"/>
  <c r="B7212" i="106"/>
  <c r="D7212" i="106" s="1"/>
  <c r="K339" i="29"/>
  <c r="B7213" i="106" s="1"/>
  <c r="D7213" i="106" s="1"/>
  <c r="H340" i="29"/>
  <c r="H342" i="29"/>
  <c r="B7226" i="106"/>
  <c r="D7226" i="106" s="1"/>
  <c r="B7227" i="106"/>
  <c r="D7227" i="106" s="1"/>
  <c r="B7228" i="106"/>
  <c r="D7228" i="106" s="1"/>
  <c r="B7229" i="106"/>
  <c r="D7229" i="106" s="1"/>
  <c r="I350" i="29"/>
  <c r="J350" i="29"/>
  <c r="B7231" i="106"/>
  <c r="D7231" i="106" s="1"/>
  <c r="B7232" i="106"/>
  <c r="D7232" i="106" s="1"/>
  <c r="B7233" i="106"/>
  <c r="D7233" i="106" s="1"/>
  <c r="D7236" i="106"/>
  <c r="D7237" i="106"/>
  <c r="B7238" i="106"/>
  <c r="D7238" i="106" s="1"/>
  <c r="B7240" i="106"/>
  <c r="D7240" i="106" s="1"/>
  <c r="B7242" i="106"/>
  <c r="D7242" i="106" s="1"/>
  <c r="A7245" i="106"/>
  <c r="A7246" i="106" s="1"/>
  <c r="A7247" i="106"/>
  <c r="A7248"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c r="B7606" i="106"/>
  <c r="B7607" i="106"/>
  <c r="B7608" i="106"/>
  <c r="F9" i="1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c r="B7736" i="106"/>
  <c r="D7736" i="106"/>
  <c r="B7737" i="106"/>
  <c r="D7737" i="106"/>
  <c r="B7738" i="106"/>
  <c r="D7738" i="106"/>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797" i="106"/>
  <c r="D7798" i="106"/>
  <c r="D7799" i="106"/>
  <c r="D7800" i="106"/>
  <c r="B6" i="36"/>
  <c r="B7" i="36"/>
  <c r="B9" i="36" s="1"/>
  <c r="B10" i="36"/>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c r="C33" i="34"/>
  <c r="D33" i="34"/>
  <c r="F33" i="34"/>
  <c r="C34" i="34"/>
  <c r="D34" i="34"/>
  <c r="F34" i="34"/>
  <c r="B7826" i="106" s="1"/>
  <c r="D7826" i="106" s="1"/>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c r="D7840" i="106" s="1"/>
  <c r="C104" i="34"/>
  <c r="D104" i="34"/>
  <c r="F104" i="34"/>
  <c r="B7841" i="106" s="1"/>
  <c r="D7841" i="106" s="1"/>
  <c r="C105" i="34"/>
  <c r="D105" i="34"/>
  <c r="F105" i="34"/>
  <c r="D106" i="34"/>
  <c r="D107" i="34"/>
  <c r="D108" i="34"/>
  <c r="C109" i="34"/>
  <c r="D109" i="34"/>
  <c r="F109" i="34"/>
  <c r="C110" i="34"/>
  <c r="D110" i="34"/>
  <c r="F110" i="34"/>
  <c r="B7845" i="106" s="1"/>
  <c r="D7845" i="106"/>
  <c r="C111" i="34"/>
  <c r="D111" i="34"/>
  <c r="F111" i="34"/>
  <c r="B7846" i="106"/>
  <c r="D7846" i="106" s="1"/>
  <c r="D112" i="34"/>
  <c r="C113" i="34"/>
  <c r="D113" i="34"/>
  <c r="F113" i="34"/>
  <c r="C114" i="34"/>
  <c r="D114" i="34"/>
  <c r="F114" i="34"/>
  <c r="B7848" i="106" s="1"/>
  <c r="D7848" i="106"/>
  <c r="C115" i="34"/>
  <c r="D115" i="34"/>
  <c r="F115" i="34"/>
  <c r="B7849" i="106"/>
  <c r="D7849" i="106" s="1"/>
  <c r="C116" i="34"/>
  <c r="D116" i="34"/>
  <c r="F116" i="34"/>
  <c r="B7850" i="106" s="1"/>
  <c r="D7850" i="106"/>
  <c r="C117" i="34"/>
  <c r="D117" i="34"/>
  <c r="F117" i="34"/>
  <c r="B7851" i="106"/>
  <c r="D7851" i="106" s="1"/>
  <c r="C118" i="34"/>
  <c r="D118" i="34"/>
  <c r="F118" i="34"/>
  <c r="B7852" i="106" s="1"/>
  <c r="D7852" i="106"/>
  <c r="C119" i="34"/>
  <c r="D119" i="34"/>
  <c r="F119" i="34"/>
  <c r="B7853" i="106"/>
  <c r="D7853" i="106" s="1"/>
  <c r="C120" i="34"/>
  <c r="D120" i="34"/>
  <c r="F120" i="34"/>
  <c r="B7854" i="106" s="1"/>
  <c r="D7854" i="106"/>
  <c r="C121" i="34"/>
  <c r="D121" i="34"/>
  <c r="F121" i="34"/>
  <c r="C122" i="34"/>
  <c r="F122" i="34"/>
  <c r="B7855" i="106"/>
  <c r="D7855" i="106" s="1"/>
  <c r="C123" i="34"/>
  <c r="D123" i="34"/>
  <c r="F123" i="34"/>
  <c r="D124" i="34"/>
  <c r="D125" i="34"/>
  <c r="D126" i="34"/>
  <c r="D127" i="34"/>
  <c r="D128" i="34"/>
  <c r="C129" i="34"/>
  <c r="D129" i="34"/>
  <c r="F129" i="34"/>
  <c r="B7861" i="106" s="1"/>
  <c r="D7861" i="106"/>
  <c r="C130" i="34"/>
  <c r="D130" i="34"/>
  <c r="F130" i="34"/>
  <c r="B7862" i="106"/>
  <c r="D7862" i="106" s="1"/>
  <c r="C131" i="34"/>
  <c r="D131" i="34"/>
  <c r="F131" i="34"/>
  <c r="B7863" i="106" s="1"/>
  <c r="D7863" i="106"/>
  <c r="C132" i="34"/>
  <c r="D132" i="34"/>
  <c r="F132" i="34"/>
  <c r="B7864" i="106"/>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c r="D7868" i="106" s="1"/>
  <c r="C162" i="34"/>
  <c r="D162" i="34"/>
  <c r="F162" i="34"/>
  <c r="B7869" i="106" s="1"/>
  <c r="D7869" i="106" s="1"/>
  <c r="C163" i="34"/>
  <c r="D163" i="34"/>
  <c r="F163" i="34"/>
  <c r="B7870" i="106"/>
  <c r="D7870" i="106" s="1"/>
  <c r="C164" i="34"/>
  <c r="D164" i="34"/>
  <c r="F164" i="34"/>
  <c r="B7871" i="106" s="1"/>
  <c r="D7871" i="106" s="1"/>
  <c r="C165" i="34"/>
  <c r="D165" i="34"/>
  <c r="F165" i="34"/>
  <c r="B7872" i="106"/>
  <c r="D7872" i="106" s="1"/>
  <c r="C166" i="34"/>
  <c r="D166" i="34"/>
  <c r="F166" i="34"/>
  <c r="B7873" i="106" s="1"/>
  <c r="D7873" i="106" s="1"/>
  <c r="C169" i="34"/>
  <c r="D169" i="34"/>
  <c r="F169" i="34"/>
  <c r="B7874" i="106"/>
  <c r="D7874" i="106" s="1"/>
  <c r="C170" i="34"/>
  <c r="D170" i="34"/>
  <c r="F170" i="34"/>
  <c r="B7875" i="106" s="1"/>
  <c r="D7875" i="106" s="1"/>
  <c r="C171" i="34"/>
  <c r="D171" i="34"/>
  <c r="F171" i="34"/>
  <c r="B7876" i="106"/>
  <c r="D7876" i="106" s="1"/>
  <c r="F179" i="34"/>
  <c r="F3" i="11"/>
  <c r="B7591" i="106"/>
  <c r="F5" i="11"/>
  <c r="B2026" i="106"/>
  <c r="D2026" i="106" s="1"/>
  <c r="C16" i="11"/>
  <c r="B2013" i="106" s="1"/>
  <c r="D2013" i="106"/>
  <c r="C49" i="8"/>
  <c r="B7817" i="106"/>
  <c r="D7817" i="106" s="1"/>
  <c r="B4" i="7"/>
  <c r="B1744" i="106" s="1"/>
  <c r="D1744" i="106"/>
  <c r="B5" i="7"/>
  <c r="B1745" i="106"/>
  <c r="D1745" i="106" s="1"/>
  <c r="B6" i="7"/>
  <c r="D6" i="7" s="1"/>
  <c r="B1762" i="106"/>
  <c r="D1762" i="106" s="1"/>
  <c r="B7" i="7"/>
  <c r="B1747" i="106" s="1"/>
  <c r="D1747" i="106"/>
  <c r="B8" i="7"/>
  <c r="B1748" i="106"/>
  <c r="D1748" i="106" s="1"/>
  <c r="B9" i="7"/>
  <c r="B1751" i="106" s="1"/>
  <c r="D1751" i="106"/>
  <c r="B10" i="7"/>
  <c r="B1749" i="106"/>
  <c r="D1749" i="106" s="1"/>
  <c r="B1752" i="106"/>
  <c r="D1752" i="106" s="1"/>
  <c r="B12" i="7"/>
  <c r="B13" i="7"/>
  <c r="B3725" i="106"/>
  <c r="D3725" i="106" s="1"/>
  <c r="B14" i="7"/>
  <c r="B1756" i="106"/>
  <c r="D1756" i="106"/>
  <c r="B16" i="7"/>
  <c r="B3446" i="106"/>
  <c r="D3446" i="106" s="1"/>
  <c r="B17" i="7"/>
  <c r="B4102" i="106" s="1"/>
  <c r="D4102" i="106" s="1"/>
  <c r="B18" i="7"/>
  <c r="B4103" i="106"/>
  <c r="D4103" i="106" s="1"/>
  <c r="K5" i="29"/>
  <c r="B1093" i="106" s="1"/>
  <c r="D1093" i="106" s="1"/>
  <c r="K10" i="29"/>
  <c r="B3062" i="106"/>
  <c r="D3062" i="106" s="1"/>
  <c r="K13" i="29"/>
  <c r="B1105" i="106" s="1"/>
  <c r="D1105" i="106" s="1"/>
  <c r="C33" i="29"/>
  <c r="D33" i="29"/>
  <c r="B778" i="106" s="1"/>
  <c r="D778" i="106"/>
  <c r="F33" i="29"/>
  <c r="B894" i="106"/>
  <c r="D894" i="106" s="1"/>
  <c r="G33" i="29"/>
  <c r="B952" i="106" s="1"/>
  <c r="D952" i="106"/>
  <c r="H33" i="29"/>
  <c r="B1010" i="106"/>
  <c r="D1010" i="106" s="1"/>
  <c r="I33" i="29"/>
  <c r="B6902" i="106" s="1"/>
  <c r="D6902" i="106"/>
  <c r="J33" i="29"/>
  <c r="B6903" i="106"/>
  <c r="D6903" i="106" s="1"/>
  <c r="L33" i="29"/>
  <c r="L42" i="29"/>
  <c r="K44" i="29"/>
  <c r="K45" i="29"/>
  <c r="B1117" i="106"/>
  <c r="D1117" i="106" s="1"/>
  <c r="C47" i="29"/>
  <c r="L47" i="29"/>
  <c r="K50" i="29"/>
  <c r="E12" i="145" s="1"/>
  <c r="C53" i="29"/>
  <c r="B734" i="106"/>
  <c r="D734" i="106" s="1"/>
  <c r="L53" i="29"/>
  <c r="L57" i="29"/>
  <c r="L65" i="29"/>
  <c r="L72" i="29"/>
  <c r="L84" i="29"/>
  <c r="L92" i="29"/>
  <c r="L100" i="29"/>
  <c r="L110" i="29"/>
  <c r="L112" i="29"/>
  <c r="L147" i="29"/>
  <c r="L168" i="29"/>
  <c r="L172" i="29" s="1"/>
  <c r="L174" i="29"/>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c r="D5334" i="106" s="1"/>
  <c r="E12" i="5"/>
  <c r="B5513" i="106" s="1"/>
  <c r="D5513" i="106"/>
  <c r="F12" i="5"/>
  <c r="B5557" i="106"/>
  <c r="D5557" i="106" s="1"/>
  <c r="G12" i="5"/>
  <c r="B5725" i="106" s="1"/>
  <c r="D5725" i="106"/>
  <c r="H12" i="5"/>
  <c r="B5873" i="106"/>
  <c r="D5873" i="106" s="1"/>
  <c r="I12" i="5"/>
  <c r="B5918" i="106" s="1"/>
  <c r="D5918" i="106"/>
  <c r="J12" i="5"/>
  <c r="B6301" i="106"/>
  <c r="D6301" i="106" s="1"/>
  <c r="K12" i="5"/>
  <c r="B5987" i="106" s="1"/>
  <c r="D5987" i="106"/>
  <c r="C18" i="5"/>
  <c r="B5071" i="106"/>
  <c r="D5071" i="106" s="1"/>
  <c r="D18" i="5"/>
  <c r="B5339" i="106" s="1"/>
  <c r="D5339" i="106"/>
  <c r="E18" i="5"/>
  <c r="B5518" i="106"/>
  <c r="D5518" i="106" s="1"/>
  <c r="F18" i="5"/>
  <c r="B5562" i="106"/>
  <c r="D5562" i="106" s="1"/>
  <c r="G18" i="5"/>
  <c r="B5730" i="106" s="1"/>
  <c r="D5730" i="106"/>
  <c r="H18" i="5"/>
  <c r="B5878" i="106"/>
  <c r="D5878" i="106" s="1"/>
  <c r="I18" i="5"/>
  <c r="J18" i="5"/>
  <c r="B6306" i="106"/>
  <c r="D6306" i="106" s="1"/>
  <c r="K18" i="5"/>
  <c r="B5992" i="106" s="1"/>
  <c r="D5992" i="106"/>
  <c r="C40" i="5"/>
  <c r="B5087" i="106"/>
  <c r="D5087" i="106" s="1"/>
  <c r="F63" i="5"/>
  <c r="B5579" i="106" s="1"/>
  <c r="D5579" i="106"/>
  <c r="C67" i="5"/>
  <c r="B5090" i="106"/>
  <c r="D5090" i="106" s="1"/>
  <c r="D67" i="5"/>
  <c r="B5342" i="106" s="1"/>
  <c r="D5342" i="106"/>
  <c r="E67" i="5"/>
  <c r="B5521" i="106"/>
  <c r="D5521" i="106" s="1"/>
  <c r="F67" i="5"/>
  <c r="B5582" i="106" s="1"/>
  <c r="D5582" i="106"/>
  <c r="G67" i="5"/>
  <c r="B5733" i="106"/>
  <c r="D5733" i="106" s="1"/>
  <c r="H67" i="5"/>
  <c r="I67" i="5"/>
  <c r="B5926" i="106"/>
  <c r="D5926" i="106" s="1"/>
  <c r="J67" i="5"/>
  <c r="K67" i="5"/>
  <c r="B5995" i="106"/>
  <c r="D5995" i="106" s="1"/>
  <c r="C82" i="5"/>
  <c r="D82" i="5"/>
  <c r="B5348" i="106"/>
  <c r="D5348" i="106" s="1"/>
  <c r="C93" i="5"/>
  <c r="B5112" i="106" s="1"/>
  <c r="D5112" i="106"/>
  <c r="C108" i="5"/>
  <c r="B5120" i="106"/>
  <c r="D5120" i="106" s="1"/>
  <c r="D108" i="5"/>
  <c r="B5355" i="106" s="1"/>
  <c r="D5355" i="106"/>
  <c r="E108" i="5"/>
  <c r="B5526" i="106"/>
  <c r="D5526" i="106" s="1"/>
  <c r="F108" i="5"/>
  <c r="B5587" i="106" s="1"/>
  <c r="D5587" i="106"/>
  <c r="G108" i="5"/>
  <c r="B5737" i="106"/>
  <c r="D5737" i="106" s="1"/>
  <c r="H108" i="5"/>
  <c r="B5886" i="106" s="1"/>
  <c r="D5886" i="106"/>
  <c r="I108" i="5"/>
  <c r="B5930" i="106"/>
  <c r="D5930" i="106" s="1"/>
  <c r="J108" i="5"/>
  <c r="B6351" i="106" s="1"/>
  <c r="D6351" i="106"/>
  <c r="K108" i="5"/>
  <c r="B5999" i="106"/>
  <c r="D5999" i="106" s="1"/>
  <c r="C114" i="5"/>
  <c r="B5125" i="106" s="1"/>
  <c r="D5125" i="106"/>
  <c r="D114" i="5"/>
  <c r="B5360" i="106"/>
  <c r="D5360" i="106" s="1"/>
  <c r="F114" i="5"/>
  <c r="G114" i="5"/>
  <c r="B5741" i="106"/>
  <c r="D5741" i="106" s="1"/>
  <c r="C122" i="5"/>
  <c r="B5132" i="106" s="1"/>
  <c r="D5132" i="106"/>
  <c r="D122" i="5"/>
  <c r="B5367" i="106"/>
  <c r="D5367" i="106" s="1"/>
  <c r="E122" i="5"/>
  <c r="B5534" i="106" s="1"/>
  <c r="D5534" i="106"/>
  <c r="F122" i="5"/>
  <c r="B5599" i="106"/>
  <c r="D5599" i="106" s="1"/>
  <c r="F132" i="5"/>
  <c r="B5614" i="106" s="1"/>
  <c r="D5614" i="106"/>
  <c r="F155" i="5"/>
  <c r="G122" i="5"/>
  <c r="H122" i="5"/>
  <c r="B5893" i="106"/>
  <c r="D5893" i="106" s="1"/>
  <c r="J122" i="5"/>
  <c r="B6357" i="106" s="1"/>
  <c r="D6357" i="106" s="1"/>
  <c r="K122" i="5"/>
  <c r="B6006" i="106"/>
  <c r="D6006" i="106" s="1"/>
  <c r="C132" i="5"/>
  <c r="B5147" i="106" s="1"/>
  <c r="D5147" i="106" s="1"/>
  <c r="D132" i="5"/>
  <c r="B5369" i="106"/>
  <c r="D5369" i="106" s="1"/>
  <c r="C141" i="5"/>
  <c r="B5161" i="106" s="1"/>
  <c r="D5161" i="106" s="1"/>
  <c r="D141" i="5"/>
  <c r="B5383" i="106"/>
  <c r="D5383" i="106" s="1"/>
  <c r="G141" i="5"/>
  <c r="G169" i="5" s="1"/>
  <c r="B5770" i="106" s="1"/>
  <c r="D5770" i="106" s="1"/>
  <c r="G145" i="5"/>
  <c r="B5756" i="106"/>
  <c r="D5756" i="106" s="1"/>
  <c r="G155" i="5"/>
  <c r="B4357" i="106" s="1"/>
  <c r="D4357" i="106"/>
  <c r="C145" i="5"/>
  <c r="B5165" i="106"/>
  <c r="D5165" i="106" s="1"/>
  <c r="C155" i="5"/>
  <c r="D155" i="5"/>
  <c r="B5394" i="106"/>
  <c r="D5394" i="106" s="1"/>
  <c r="E169" i="5"/>
  <c r="H169" i="5"/>
  <c r="B5899" i="106"/>
  <c r="D5899" i="106" s="1"/>
  <c r="I169" i="5"/>
  <c r="B4363" i="106" s="1"/>
  <c r="D4363" i="106" s="1"/>
  <c r="J169" i="5"/>
  <c r="B6396" i="106"/>
  <c r="D6396" i="106" s="1"/>
  <c r="K169" i="5"/>
  <c r="C175" i="5"/>
  <c r="B5225" i="106"/>
  <c r="D5225" i="106" s="1"/>
  <c r="D175" i="5"/>
  <c r="E175" i="5"/>
  <c r="B4372" i="106"/>
  <c r="D4372" i="106" s="1"/>
  <c r="F175" i="5"/>
  <c r="G175" i="5"/>
  <c r="B5780" i="106"/>
  <c r="D5780" i="106" s="1"/>
  <c r="H175" i="5"/>
  <c r="I175" i="5"/>
  <c r="B4373" i="106"/>
  <c r="D4373" i="106" s="1"/>
  <c r="J175" i="5"/>
  <c r="K175" i="5"/>
  <c r="B4951" i="106"/>
  <c r="D4951" i="106" s="1"/>
  <c r="C181" i="5"/>
  <c r="D181" i="5"/>
  <c r="B5425" i="106"/>
  <c r="D5425" i="106" s="1"/>
  <c r="F181" i="5"/>
  <c r="B5658" i="106" s="1"/>
  <c r="D5658" i="106"/>
  <c r="G181" i="5"/>
  <c r="B5784" i="106"/>
  <c r="D5784" i="106" s="1"/>
  <c r="H181" i="5"/>
  <c r="B5908" i="106" s="1"/>
  <c r="D5908" i="106"/>
  <c r="K181" i="5"/>
  <c r="B6016" i="106"/>
  <c r="D6016" i="106" s="1"/>
  <c r="D188" i="5"/>
  <c r="F188" i="5"/>
  <c r="G188" i="5"/>
  <c r="G198" i="5"/>
  <c r="B6409" i="106"/>
  <c r="D6409" i="106" s="1"/>
  <c r="B5260" i="106"/>
  <c r="D5260" i="106" s="1"/>
  <c r="D204" i="5"/>
  <c r="B5444" i="106" s="1"/>
  <c r="D5444" i="106"/>
  <c r="F204" i="5"/>
  <c r="B5677" i="106"/>
  <c r="D5677" i="106" s="1"/>
  <c r="G204" i="5"/>
  <c r="B5803" i="106" s="1"/>
  <c r="D5803" i="106"/>
  <c r="D209" i="5"/>
  <c r="B4412" i="106"/>
  <c r="D4412" i="106" s="1"/>
  <c r="F209" i="5"/>
  <c r="G209" i="5"/>
  <c r="B4414" i="106"/>
  <c r="D4414" i="106" s="1"/>
  <c r="D217" i="5"/>
  <c r="B5470" i="106" s="1"/>
  <c r="D5470" i="106"/>
  <c r="F217" i="5"/>
  <c r="B5703" i="106"/>
  <c r="D5703" i="106" s="1"/>
  <c r="G217" i="5"/>
  <c r="B5829" i="106" s="1"/>
  <c r="D5829" i="106"/>
  <c r="D221" i="5"/>
  <c r="B5488" i="106"/>
  <c r="D5488" i="106" s="1"/>
  <c r="G221" i="5"/>
  <c r="G252" i="5"/>
  <c r="B6837" i="106"/>
  <c r="D6837" i="106" s="1"/>
  <c r="B6833" i="106"/>
  <c r="D6833" i="106" s="1"/>
  <c r="D252" i="5"/>
  <c r="B6834" i="106" s="1"/>
  <c r="D6834" i="106" s="1"/>
  <c r="E252" i="5"/>
  <c r="F252" i="5"/>
  <c r="B6836" i="106" s="1"/>
  <c r="D6836" i="106"/>
  <c r="H252" i="5"/>
  <c r="H266" i="5"/>
  <c r="B4441" i="106" s="1"/>
  <c r="D4441" i="106" s="1"/>
  <c r="J252" i="5"/>
  <c r="J266" i="5"/>
  <c r="B7041" i="106" s="1"/>
  <c r="D7041" i="106"/>
  <c r="K252" i="5"/>
  <c r="K266" i="5"/>
  <c r="G14" i="4"/>
  <c r="B2609" i="106"/>
  <c r="D2609" i="106" s="1"/>
  <c r="D14" i="4"/>
  <c r="B2570" i="106" s="1"/>
  <c r="D2570" i="106" s="1"/>
  <c r="B2633" i="106"/>
  <c r="D2633" i="106"/>
  <c r="D7" i="118"/>
  <c r="D8" i="118"/>
  <c r="D9" i="118"/>
  <c r="H14" i="118"/>
  <c r="H19" i="118"/>
  <c r="H24" i="118"/>
  <c r="H28" i="118"/>
  <c r="H33" i="118"/>
  <c r="D22" i="37"/>
  <c r="L22" i="37"/>
  <c r="D24" i="37"/>
  <c r="B4270" i="106"/>
  <c r="D4270" i="106" s="1"/>
  <c r="B5752" i="106"/>
  <c r="D5752" i="106" s="1"/>
  <c r="B7829" i="106"/>
  <c r="D7829" i="106" s="1"/>
  <c r="B1124" i="106"/>
  <c r="D1124" i="106" s="1"/>
  <c r="E33" i="108"/>
  <c r="B1126" i="106"/>
  <c r="D1126" i="106"/>
  <c r="J22" i="37"/>
  <c r="F19" i="7"/>
  <c r="B1807" i="106" s="1"/>
  <c r="D1807" i="106" s="1"/>
  <c r="F46" i="34"/>
  <c r="F38" i="34"/>
  <c r="B7830" i="106" s="1"/>
  <c r="D7830" i="106"/>
  <c r="E38" i="108"/>
  <c r="E35" i="108"/>
  <c r="G29" i="108"/>
  <c r="F28" i="108"/>
  <c r="F27" i="108"/>
  <c r="E26" i="108"/>
  <c r="D54" i="36"/>
  <c r="H112" i="29"/>
  <c r="J77" i="4"/>
  <c r="B6262" i="106"/>
  <c r="D6262" i="106" s="1"/>
  <c r="B3647" i="106"/>
  <c r="D3647" i="106" s="1"/>
  <c r="K76" i="4"/>
  <c r="L13" i="11"/>
  <c r="B2060" i="106"/>
  <c r="D2060" i="106" s="1"/>
  <c r="G15" i="145"/>
  <c r="K184" i="29"/>
  <c r="F13" i="4"/>
  <c r="G210" i="29"/>
  <c r="L5" i="11"/>
  <c r="B2056" i="106" s="1"/>
  <c r="D2056" i="106" s="1"/>
  <c r="J352" i="29"/>
  <c r="J367" i="29"/>
  <c r="B7245" i="106" s="1"/>
  <c r="D7245" i="106"/>
  <c r="J41" i="3"/>
  <c r="D51" i="36"/>
  <c r="D6103" i="106"/>
  <c r="E29" i="108"/>
  <c r="B1308" i="106"/>
  <c r="D1308" i="106"/>
  <c r="E174" i="29"/>
  <c r="B1309" i="106"/>
  <c r="D1309" i="106" s="1"/>
  <c r="D17" i="7"/>
  <c r="B4104" i="106" s="1"/>
  <c r="D4104" i="106"/>
  <c r="D9" i="7"/>
  <c r="B1767" i="106"/>
  <c r="D1767" i="106" s="1"/>
  <c r="D11" i="37"/>
  <c r="H29" i="118"/>
  <c r="K28" i="118"/>
  <c r="O27" i="118" s="1"/>
  <c r="O29" i="118"/>
  <c r="N22" i="3"/>
  <c r="B283" i="106"/>
  <c r="D283" i="106" s="1"/>
  <c r="F14" i="4"/>
  <c r="B2597" i="106" s="1"/>
  <c r="D2597" i="106"/>
  <c r="B7727" i="106"/>
  <c r="D7727" i="106"/>
  <c r="F49" i="34"/>
  <c r="F44" i="34"/>
  <c r="G38" i="108"/>
  <c r="D37" i="108"/>
  <c r="D41" i="108" s="1"/>
  <c r="E30" i="108"/>
  <c r="F37" i="108"/>
  <c r="E28" i="108"/>
  <c r="F26" i="108"/>
  <c r="D26" i="108"/>
  <c r="D31" i="36"/>
  <c r="B7235" i="106"/>
  <c r="D7235" i="106"/>
  <c r="B4087" i="106"/>
  <c r="D4087" i="106"/>
  <c r="K41" i="3"/>
  <c r="L15" i="11"/>
  <c r="B3459" i="106" s="1"/>
  <c r="D3459" i="106" s="1"/>
  <c r="B3254" i="106"/>
  <c r="D3254" i="106"/>
  <c r="I24" i="12"/>
  <c r="B3649" i="106"/>
  <c r="D3649" i="106" s="1"/>
  <c r="G367" i="29"/>
  <c r="D5" i="4"/>
  <c r="B3406" i="106"/>
  <c r="D3406" i="106" s="1"/>
  <c r="L312" i="29"/>
  <c r="I342" i="29"/>
  <c r="F76" i="34" s="1"/>
  <c r="B7887" i="106" s="1"/>
  <c r="D7887" i="106" s="1"/>
  <c r="B7222" i="106"/>
  <c r="D7222" i="106" s="1"/>
  <c r="K350" i="29"/>
  <c r="F21" i="8"/>
  <c r="K24" i="12"/>
  <c r="B3621" i="106"/>
  <c r="D3621" i="106"/>
  <c r="C367" i="29"/>
  <c r="F41" i="34"/>
  <c r="F35" i="34"/>
  <c r="B7827" i="106"/>
  <c r="D7827" i="106" s="1"/>
  <c r="D3583" i="106"/>
  <c r="F66" i="34"/>
  <c r="F45" i="34"/>
  <c r="K285" i="29"/>
  <c r="B1410" i="106"/>
  <c r="D1410" i="106" s="1"/>
  <c r="B1329" i="106"/>
  <c r="D1329" i="106" s="1"/>
  <c r="F61" i="34"/>
  <c r="B1746" i="106"/>
  <c r="D1746" i="106" s="1"/>
  <c r="F128" i="34"/>
  <c r="B7860" i="106" s="1"/>
  <c r="D7860" i="106" s="1"/>
  <c r="D13" i="7"/>
  <c r="B3726" i="106"/>
  <c r="D3726" i="106" s="1"/>
  <c r="I170" i="5"/>
  <c r="B5096" i="106"/>
  <c r="D5096" i="106"/>
  <c r="D4" i="7"/>
  <c r="B1760" i="106"/>
  <c r="D1760" i="106" s="1"/>
  <c r="F107" i="34"/>
  <c r="B7843" i="106" s="1"/>
  <c r="D7843" i="106" s="1"/>
  <c r="G5" i="4"/>
  <c r="B3409" i="106"/>
  <c r="D3409" i="106" s="1"/>
  <c r="F125" i="34"/>
  <c r="B7857" i="106" s="1"/>
  <c r="D7857" i="106" s="1"/>
  <c r="D109" i="5"/>
  <c r="I267" i="5"/>
  <c r="B4396" i="106"/>
  <c r="D4396" i="106" s="1"/>
  <c r="G109" i="5"/>
  <c r="C169" i="5"/>
  <c r="D5" i="7"/>
  <c r="D15" i="7"/>
  <c r="B1772" i="106" s="1"/>
  <c r="D1772" i="106"/>
  <c r="F127" i="34"/>
  <c r="B7859" i="106" s="1"/>
  <c r="D7859" i="106" s="1"/>
  <c r="H170" i="5"/>
  <c r="D11" i="7"/>
  <c r="B1768" i="106" s="1"/>
  <c r="D1768" i="106"/>
  <c r="E109" i="5"/>
  <c r="D7" i="7"/>
  <c r="B1763" i="106" s="1"/>
  <c r="D1763" i="106"/>
  <c r="F169" i="5"/>
  <c r="B5644" i="106" s="1"/>
  <c r="D5644" i="106" s="1"/>
  <c r="C41" i="3"/>
  <c r="B93" i="106"/>
  <c r="D93" i="106" s="1"/>
  <c r="H295" i="29"/>
  <c r="B1454" i="106" s="1"/>
  <c r="D1454" i="106" s="1"/>
  <c r="B4156" i="106"/>
  <c r="D4156" i="106"/>
  <c r="H172" i="29"/>
  <c r="H174" i="29"/>
  <c r="B2823" i="106"/>
  <c r="D2823" i="106"/>
  <c r="H352" i="29"/>
  <c r="B3656" i="106"/>
  <c r="D3656" i="106" s="1"/>
  <c r="B3724" i="106"/>
  <c r="D3724" i="106" s="1"/>
  <c r="K168" i="29"/>
  <c r="K172" i="29" s="1"/>
  <c r="K174" i="29"/>
  <c r="E102" i="29"/>
  <c r="B2790" i="106" s="1"/>
  <c r="D2790" i="106"/>
  <c r="J342" i="29"/>
  <c r="B7223" i="106"/>
  <c r="D7223" i="106" s="1"/>
  <c r="G342" i="29"/>
  <c r="K137" i="29"/>
  <c r="K84" i="29"/>
  <c r="B2088" i="106" s="1"/>
  <c r="D2088" i="106" s="1"/>
  <c r="B79" i="36"/>
  <c r="B77" i="36"/>
  <c r="D18" i="7"/>
  <c r="B4105" i="106"/>
  <c r="D4105" i="106" s="1"/>
  <c r="F106" i="34"/>
  <c r="B7842" i="106" s="1"/>
  <c r="D7842" i="106" s="1"/>
  <c r="F108" i="34"/>
  <c r="B7844" i="106"/>
  <c r="D7844" i="106" s="1"/>
  <c r="F109" i="5"/>
  <c r="F4" i="4" s="1"/>
  <c r="F126" i="34"/>
  <c r="B7858" i="106" s="1"/>
  <c r="D7858" i="106"/>
  <c r="N23" i="3"/>
  <c r="B284" i="106" s="1"/>
  <c r="D284" i="106" s="1"/>
  <c r="C5" i="4"/>
  <c r="B3405" i="106" s="1"/>
  <c r="D3405" i="106"/>
  <c r="B6840" i="106"/>
  <c r="D6840" i="106"/>
  <c r="B6839" i="106"/>
  <c r="D6839" i="106"/>
  <c r="B6838" i="106"/>
  <c r="D6838" i="106"/>
  <c r="D169" i="5"/>
  <c r="B5412" i="106"/>
  <c r="D5412" i="106" s="1"/>
  <c r="B5618" i="106"/>
  <c r="D5618" i="106" s="1"/>
  <c r="K109" i="5"/>
  <c r="F48" i="34"/>
  <c r="F40" i="34"/>
  <c r="B7200" i="106"/>
  <c r="D7200" i="106" s="1"/>
  <c r="D342" i="29"/>
  <c r="B7217" i="106" s="1"/>
  <c r="D7217" i="106"/>
  <c r="B7144" i="106"/>
  <c r="D7144" i="106"/>
  <c r="B6901" i="106"/>
  <c r="D6901" i="106" s="1"/>
  <c r="F51" i="34"/>
  <c r="B7211" i="106"/>
  <c r="D7211" i="106" s="1"/>
  <c r="K340" i="29"/>
  <c r="B6893" i="106"/>
  <c r="D6893" i="106"/>
  <c r="F47" i="34"/>
  <c r="B6877" i="106"/>
  <c r="D6877" i="106" s="1"/>
  <c r="F39" i="34"/>
  <c r="B6216" i="106"/>
  <c r="D6216" i="106"/>
  <c r="B3703" i="106"/>
  <c r="D3703" i="106"/>
  <c r="K362" i="29"/>
  <c r="B3676" i="106"/>
  <c r="D3676" i="106" s="1"/>
  <c r="B3650" i="106"/>
  <c r="D3650" i="106" s="1"/>
  <c r="D352" i="29"/>
  <c r="D367" i="29" s="1"/>
  <c r="B3629" i="106" s="1"/>
  <c r="I76" i="4"/>
  <c r="L41" i="3"/>
  <c r="I41" i="3"/>
  <c r="B2913" i="106" s="1"/>
  <c r="D2913" i="106" s="1"/>
  <c r="K16" i="11"/>
  <c r="B2055" i="106"/>
  <c r="D2055" i="106" s="1"/>
  <c r="H312" i="29"/>
  <c r="B1554" i="106" s="1"/>
  <c r="D1554" i="106"/>
  <c r="E312" i="29"/>
  <c r="B1536" i="106"/>
  <c r="D1536" i="106" s="1"/>
  <c r="D312" i="29"/>
  <c r="B1530" i="106" s="1"/>
  <c r="D1530" i="106"/>
  <c r="B1512" i="106"/>
  <c r="D1512" i="106"/>
  <c r="K293" i="29"/>
  <c r="K229" i="29"/>
  <c r="B1352" i="106"/>
  <c r="D1352" i="106"/>
  <c r="E210" i="29"/>
  <c r="B1353" i="106"/>
  <c r="D1353" i="106" s="1"/>
  <c r="B1264" i="106"/>
  <c r="D1264" i="106" s="1"/>
  <c r="H129" i="29"/>
  <c r="B1239" i="106"/>
  <c r="D1239" i="106"/>
  <c r="E129" i="29"/>
  <c r="B1146" i="106"/>
  <c r="D1146" i="106" s="1"/>
  <c r="K110" i="29"/>
  <c r="B122" i="106"/>
  <c r="D122" i="106"/>
  <c r="D41" i="3"/>
  <c r="E17" i="145"/>
  <c r="G17" i="145" s="1"/>
  <c r="B1134" i="106"/>
  <c r="D1134" i="106" s="1"/>
  <c r="B7759" i="106"/>
  <c r="D7759" i="106" s="1"/>
  <c r="B1339" i="106"/>
  <c r="D1339" i="106" s="1"/>
  <c r="C210" i="29"/>
  <c r="B1340" i="106" s="1"/>
  <c r="D1340" i="106"/>
  <c r="B1225" i="106"/>
  <c r="D1225" i="106"/>
  <c r="C151" i="29"/>
  <c r="B1226" i="106"/>
  <c r="D1226" i="106" s="1"/>
  <c r="B169" i="106"/>
  <c r="D169" i="106" s="1"/>
  <c r="F41" i="3"/>
  <c r="B171" i="106" s="1"/>
  <c r="D171" i="106" s="1"/>
  <c r="E16" i="145"/>
  <c r="G16" i="145"/>
  <c r="B1131" i="106"/>
  <c r="D1131" i="106"/>
  <c r="L3" i="11"/>
  <c r="B7596" i="106"/>
  <c r="L10" i="11"/>
  <c r="B2058" i="106"/>
  <c r="D2058" i="106" s="1"/>
  <c r="D10" i="7"/>
  <c r="B1765" i="106" s="1"/>
  <c r="D1765" i="106" s="1"/>
  <c r="D16" i="7"/>
  <c r="B19" i="7"/>
  <c r="B1759" i="106" s="1"/>
  <c r="D1759" i="106"/>
  <c r="D8" i="7"/>
  <c r="B1764" i="106"/>
  <c r="D1764" i="106" s="1"/>
  <c r="B4435" i="106"/>
  <c r="D4435" i="106" s="1"/>
  <c r="I7" i="4"/>
  <c r="B4444" i="106" s="1"/>
  <c r="D4444" i="106" s="1"/>
  <c r="B4397" i="106"/>
  <c r="D4397" i="106" s="1"/>
  <c r="B4950" i="106"/>
  <c r="D4950" i="106" s="1"/>
  <c r="L210" i="29"/>
  <c r="L102" i="29"/>
  <c r="B1121" i="106"/>
  <c r="D1121" i="106" s="1"/>
  <c r="K53" i="29"/>
  <c r="B731" i="106"/>
  <c r="D731" i="106" s="1"/>
  <c r="C74" i="29"/>
  <c r="B755" i="106" s="1"/>
  <c r="D755" i="106" s="1"/>
  <c r="B1116" i="106"/>
  <c r="D1116" i="106"/>
  <c r="K47" i="29"/>
  <c r="F158" i="34"/>
  <c r="B7866" i="106" s="1"/>
  <c r="D7866" i="106"/>
  <c r="B7600" i="106"/>
  <c r="L6" i="11"/>
  <c r="B7605" i="106" s="1"/>
  <c r="D44" i="36"/>
  <c r="E266" i="5"/>
  <c r="B6835" i="106"/>
  <c r="D6835" i="106"/>
  <c r="B4398" i="106"/>
  <c r="D4398" i="106" s="1"/>
  <c r="B5537" i="106"/>
  <c r="D5537" i="106" s="1"/>
  <c r="E170" i="5"/>
  <c r="B5527" i="106"/>
  <c r="D5527" i="106" s="1"/>
  <c r="L279" i="29"/>
  <c r="L74" i="29"/>
  <c r="L114" i="29" s="1"/>
  <c r="K33" i="29"/>
  <c r="C12" i="4" s="1"/>
  <c r="B720" i="106"/>
  <c r="D720" i="106"/>
  <c r="B7618" i="106"/>
  <c r="L14" i="11"/>
  <c r="B7623" i="106" s="1"/>
  <c r="B7230" i="106"/>
  <c r="D7230" i="106" s="1"/>
  <c r="I352" i="29"/>
  <c r="I367" i="29" s="1"/>
  <c r="B7244" i="106" s="1"/>
  <c r="D7244" i="106" s="1"/>
  <c r="B7215" i="106"/>
  <c r="D7215" i="106" s="1"/>
  <c r="J16" i="4"/>
  <c r="B6226" i="106" s="1"/>
  <c r="D6226" i="106" s="1"/>
  <c r="B7202" i="106"/>
  <c r="D7202" i="106"/>
  <c r="F342" i="29"/>
  <c r="B7219" i="106"/>
  <c r="D7219" i="106" s="1"/>
  <c r="B7214" i="106"/>
  <c r="D7214" i="106" s="1"/>
  <c r="B7221" i="106"/>
  <c r="D7221" i="106" s="1"/>
  <c r="B7201" i="106"/>
  <c r="D7201" i="106" s="1"/>
  <c r="E342" i="29"/>
  <c r="B7218" i="106" s="1"/>
  <c r="D7218" i="106"/>
  <c r="D266" i="5"/>
  <c r="B5501" i="106" s="1"/>
  <c r="D5501" i="106" s="1"/>
  <c r="D7247" i="106"/>
  <c r="D7246" i="106"/>
  <c r="J312" i="29"/>
  <c r="B7117" i="106" s="1"/>
  <c r="D7117" i="106" s="1"/>
  <c r="I312" i="29"/>
  <c r="B7116" i="106"/>
  <c r="D7116" i="106" s="1"/>
  <c r="J151" i="29"/>
  <c r="B7052" i="106" s="1"/>
  <c r="D7052" i="106" s="1"/>
  <c r="I151" i="29"/>
  <c r="F59" i="34"/>
  <c r="B6916" i="106"/>
  <c r="D6916" i="106"/>
  <c r="I74" i="29"/>
  <c r="I49" i="8"/>
  <c r="B3633" i="106"/>
  <c r="D3633" i="106"/>
  <c r="E352" i="29"/>
  <c r="B3635" i="106" s="1"/>
  <c r="E367" i="29"/>
  <c r="B3636" i="106" s="1"/>
  <c r="D3629" i="106"/>
  <c r="E44" i="4"/>
  <c r="B3235" i="106"/>
  <c r="D3235" i="106" s="1"/>
  <c r="D77" i="4"/>
  <c r="B3238" i="106" s="1"/>
  <c r="D3238" i="106"/>
  <c r="B3229" i="106"/>
  <c r="D3229" i="106"/>
  <c r="C77" i="4"/>
  <c r="B3232" i="106"/>
  <c r="D3232" i="106" s="1"/>
  <c r="B1977" i="106"/>
  <c r="D1977" i="106" s="1"/>
  <c r="H24" i="12"/>
  <c r="B1983" i="106" s="1"/>
  <c r="D1983" i="106" s="1"/>
  <c r="B1867" i="106"/>
  <c r="D1867" i="106"/>
  <c r="F15" i="8"/>
  <c r="K310" i="29"/>
  <c r="K312" i="29" s="1"/>
  <c r="B1560" i="106" s="1"/>
  <c r="D1560" i="106" s="1"/>
  <c r="B4099" i="106"/>
  <c r="D4099" i="106"/>
  <c r="B1555" i="106"/>
  <c r="D1555" i="106"/>
  <c r="K303" i="29"/>
  <c r="G312" i="29"/>
  <c r="B1548" i="106" s="1"/>
  <c r="D1548" i="106" s="1"/>
  <c r="F312" i="29"/>
  <c r="B1542" i="106"/>
  <c r="D1542" i="106" s="1"/>
  <c r="B1523" i="106"/>
  <c r="D1523" i="106" s="1"/>
  <c r="C312" i="29"/>
  <c r="B1524" i="106" s="1"/>
  <c r="D1524" i="106"/>
  <c r="K277" i="29"/>
  <c r="B1508" i="106"/>
  <c r="D1508" i="106" s="1"/>
  <c r="K261" i="29"/>
  <c r="B1491" i="106" s="1"/>
  <c r="D1491" i="106"/>
  <c r="K243" i="29"/>
  <c r="B1485" i="106"/>
  <c r="D1485" i="106" s="1"/>
  <c r="B1475" i="106"/>
  <c r="D1475" i="106" s="1"/>
  <c r="K238" i="29"/>
  <c r="K279" i="29" s="1"/>
  <c r="B1510" i="106" s="1"/>
  <c r="D1510" i="106" s="1"/>
  <c r="K204" i="29"/>
  <c r="B2842" i="106"/>
  <c r="D2842" i="106" s="1"/>
  <c r="B1381" i="106"/>
  <c r="D1381" i="106" s="1"/>
  <c r="B1318" i="106"/>
  <c r="D1318" i="106" s="1"/>
  <c r="B1127" i="106"/>
  <c r="D1127" i="106" s="1"/>
  <c r="K65" i="29"/>
  <c r="B1133" i="106" s="1"/>
  <c r="D1133" i="106" s="1"/>
  <c r="B1123" i="106"/>
  <c r="D1123" i="106"/>
  <c r="K57" i="29"/>
  <c r="K365" i="29"/>
  <c r="B7243" i="106" s="1"/>
  <c r="B3640" i="106"/>
  <c r="D3640" i="106"/>
  <c r="F352" i="29"/>
  <c r="F367" i="29"/>
  <c r="B3622" i="106"/>
  <c r="D3622" i="106"/>
  <c r="B3296" i="106"/>
  <c r="D3296" i="106" s="1"/>
  <c r="H77" i="4"/>
  <c r="B3299" i="106" s="1"/>
  <c r="D3299" i="106" s="1"/>
  <c r="G77" i="4"/>
  <c r="B3261" i="106"/>
  <c r="D3261" i="106" s="1"/>
  <c r="L12" i="11"/>
  <c r="B2059" i="106" s="1"/>
  <c r="D2059" i="106" s="1"/>
  <c r="L8" i="11"/>
  <c r="B2057" i="106"/>
  <c r="D2057" i="106" s="1"/>
  <c r="G24" i="12"/>
  <c r="B1492" i="106"/>
  <c r="D1492" i="106"/>
  <c r="K270" i="29"/>
  <c r="B1500" i="106"/>
  <c r="D1500" i="106" s="1"/>
  <c r="K257" i="29"/>
  <c r="B1488" i="106" s="1"/>
  <c r="D1488" i="106"/>
  <c r="B1417" i="106"/>
  <c r="D1417" i="106"/>
  <c r="D279" i="29"/>
  <c r="D295" i="29"/>
  <c r="B1448" i="106" s="1"/>
  <c r="D1448" i="106" s="1"/>
  <c r="H196" i="29"/>
  <c r="B2828" i="106"/>
  <c r="D2828" i="106" s="1"/>
  <c r="B1328" i="106"/>
  <c r="D1328" i="106" s="1"/>
  <c r="B2986" i="106"/>
  <c r="D2986" i="106" s="1"/>
  <c r="B1256" i="106"/>
  <c r="D1256" i="106" s="1"/>
  <c r="G129" i="29"/>
  <c r="G151" i="29" s="1"/>
  <c r="K100" i="29"/>
  <c r="B7013" i="106"/>
  <c r="D7013" i="106" s="1"/>
  <c r="B1135" i="106"/>
  <c r="D1135" i="106" s="1"/>
  <c r="K72" i="29"/>
  <c r="B1141" i="106" s="1"/>
  <c r="D1141" i="106" s="1"/>
  <c r="B1021" i="106"/>
  <c r="D1021" i="106"/>
  <c r="H74" i="29"/>
  <c r="B847" i="106"/>
  <c r="D847" i="106" s="1"/>
  <c r="E74" i="29"/>
  <c r="B871" i="106" s="1"/>
  <c r="E39" i="108"/>
  <c r="B1144" i="106"/>
  <c r="D1144" i="106" s="1"/>
  <c r="K194" i="29"/>
  <c r="K196" i="29" s="1"/>
  <c r="B1358" i="106"/>
  <c r="D1358" i="106"/>
  <c r="F210" i="29"/>
  <c r="B1359" i="106"/>
  <c r="D1359" i="106" s="1"/>
  <c r="B1345" i="106"/>
  <c r="D1345" i="106" s="1"/>
  <c r="D210" i="29"/>
  <c r="B1346" i="106" s="1"/>
  <c r="D1346" i="106"/>
  <c r="B1283" i="106"/>
  <c r="D1283" i="106"/>
  <c r="K147" i="29"/>
  <c r="B1275" i="106"/>
  <c r="D1275" i="106" s="1"/>
  <c r="K127" i="29"/>
  <c r="B1247" i="106"/>
  <c r="D1247" i="106" s="1"/>
  <c r="F129" i="29"/>
  <c r="F151" i="29" s="1"/>
  <c r="B1231" i="106"/>
  <c r="D1231" i="106"/>
  <c r="D129" i="29"/>
  <c r="B1109" i="106"/>
  <c r="D1109" i="106" s="1"/>
  <c r="K42" i="29"/>
  <c r="H102" i="29"/>
  <c r="B1047" i="106"/>
  <c r="D1047" i="106" s="1"/>
  <c r="G74" i="29"/>
  <c r="G114" i="29" s="1"/>
  <c r="B905" i="106"/>
  <c r="D905" i="106"/>
  <c r="F74" i="29"/>
  <c r="D74" i="29"/>
  <c r="B211" i="106"/>
  <c r="D211" i="106"/>
  <c r="H41" i="3"/>
  <c r="B188" i="106"/>
  <c r="D188" i="106" s="1"/>
  <c r="G41" i="3"/>
  <c r="B139" i="106"/>
  <c r="D139" i="106"/>
  <c r="E41" i="3"/>
  <c r="K19" i="145"/>
  <c r="L151" i="29"/>
  <c r="C266" i="5"/>
  <c r="J24" i="12"/>
  <c r="B7730" i="106"/>
  <c r="D7730" i="106" s="1"/>
  <c r="B3447" i="106"/>
  <c r="D3447" i="106" s="1"/>
  <c r="F41" i="108"/>
  <c r="G43" i="108" s="1"/>
  <c r="E43" i="108"/>
  <c r="B1365" i="106"/>
  <c r="D1365" i="106"/>
  <c r="F65" i="34"/>
  <c r="I26" i="12"/>
  <c r="B7741" i="106" s="1"/>
  <c r="D7741" i="106"/>
  <c r="B1996" i="106"/>
  <c r="D1996" i="106"/>
  <c r="B1317" i="106"/>
  <c r="D1317" i="106"/>
  <c r="B3568" i="106"/>
  <c r="D3568" i="106"/>
  <c r="D52" i="36"/>
  <c r="B7733" i="106"/>
  <c r="D7733" i="106" s="1"/>
  <c r="K26" i="12"/>
  <c r="B7743" i="106" s="1"/>
  <c r="D7743" i="106" s="1"/>
  <c r="B1879" i="106"/>
  <c r="D1879" i="106"/>
  <c r="H22" i="37"/>
  <c r="B3628" i="106"/>
  <c r="D3628" i="106" s="1"/>
  <c r="F73" i="34"/>
  <c r="G15" i="4"/>
  <c r="B6032" i="106"/>
  <c r="D6032" i="106" s="1"/>
  <c r="B3670" i="106"/>
  <c r="D3670" i="106" s="1"/>
  <c r="K352" i="29"/>
  <c r="H367" i="29"/>
  <c r="B3660" i="106" s="1"/>
  <c r="D3660" i="106"/>
  <c r="F170" i="5"/>
  <c r="F6" i="4" s="1"/>
  <c r="B2593" i="106" s="1"/>
  <c r="D2593" i="106" s="1"/>
  <c r="B5356" i="106"/>
  <c r="D5356" i="106" s="1"/>
  <c r="D4" i="4"/>
  <c r="B2564" i="106" s="1"/>
  <c r="D2564" i="106"/>
  <c r="B5906" i="106"/>
  <c r="D5906" i="106"/>
  <c r="H6" i="4"/>
  <c r="B2656" i="106"/>
  <c r="D2656" i="106" s="1"/>
  <c r="B5214" i="106"/>
  <c r="D5214" i="106" s="1"/>
  <c r="C170" i="5"/>
  <c r="B7760" i="106"/>
  <c r="D7760" i="106"/>
  <c r="D24" i="36"/>
  <c r="K102" i="29"/>
  <c r="D47" i="36"/>
  <c r="B1515" i="106"/>
  <c r="D1515" i="106"/>
  <c r="G16" i="4"/>
  <c r="B2611" i="106"/>
  <c r="D2611" i="106" s="1"/>
  <c r="D50" i="36"/>
  <c r="D170" i="5"/>
  <c r="B5421" i="106" s="1"/>
  <c r="D5421" i="106" s="1"/>
  <c r="B5588" i="106"/>
  <c r="D5588" i="106" s="1"/>
  <c r="B124" i="106"/>
  <c r="D124" i="106" s="1"/>
  <c r="D45" i="36"/>
  <c r="B1241" i="106"/>
  <c r="D1241" i="106" s="1"/>
  <c r="E151" i="29"/>
  <c r="B1242" i="106" s="1"/>
  <c r="D1242" i="106"/>
  <c r="B2917" i="106"/>
  <c r="D2917" i="106" s="1"/>
  <c r="D53" i="36"/>
  <c r="B5320" i="106"/>
  <c r="D5320" i="106" s="1"/>
  <c r="C267" i="5"/>
  <c r="B929" i="106"/>
  <c r="D929" i="106"/>
  <c r="F114" i="29"/>
  <c r="B931" i="106"/>
  <c r="D931" i="106" s="1"/>
  <c r="B987" i="106"/>
  <c r="D987" i="106" s="1"/>
  <c r="D151" i="29"/>
  <c r="B1234" i="106" s="1"/>
  <c r="D1234" i="106" s="1"/>
  <c r="B1233" i="106"/>
  <c r="D1233" i="106"/>
  <c r="B1250" i="106"/>
  <c r="D1250" i="106" s="1"/>
  <c r="K149" i="29"/>
  <c r="B7048" i="106"/>
  <c r="D7048" i="106"/>
  <c r="B2837" i="106"/>
  <c r="D2837" i="106" s="1"/>
  <c r="B1145" i="106"/>
  <c r="D1145" i="106" s="1"/>
  <c r="B1258" i="106"/>
  <c r="D1258" i="106" s="1"/>
  <c r="B1331" i="106"/>
  <c r="D1331" i="106" s="1"/>
  <c r="E16" i="4"/>
  <c r="B2634" i="106" s="1"/>
  <c r="D2634" i="106" s="1"/>
  <c r="B1446" i="106"/>
  <c r="D1446" i="106"/>
  <c r="B1125" i="106"/>
  <c r="D1125" i="106"/>
  <c r="G24" i="108"/>
  <c r="E24" i="108"/>
  <c r="K208" i="29"/>
  <c r="B1387" i="106" s="1"/>
  <c r="D1387" i="106" s="1"/>
  <c r="B4157" i="106"/>
  <c r="D4157" i="106"/>
  <c r="B1559" i="106"/>
  <c r="D1559" i="106" s="1"/>
  <c r="H13" i="4"/>
  <c r="B1875" i="106"/>
  <c r="D1875" i="106"/>
  <c r="F22" i="37"/>
  <c r="H26" i="12"/>
  <c r="B7740" i="106" s="1"/>
  <c r="D7740" i="106" s="1"/>
  <c r="B3274" i="106"/>
  <c r="D3274" i="106"/>
  <c r="E77" i="4"/>
  <c r="B3277" i="106"/>
  <c r="D3277" i="106" s="1"/>
  <c r="B6977" i="106"/>
  <c r="D6977" i="106" s="1"/>
  <c r="I114" i="29"/>
  <c r="B7051" i="106"/>
  <c r="D7051" i="106"/>
  <c r="B7747" i="106"/>
  <c r="D7747" i="106" s="1"/>
  <c r="E267" i="5"/>
  <c r="B7732" i="106"/>
  <c r="D7732" i="106"/>
  <c r="J26" i="12"/>
  <c r="B7742" i="106"/>
  <c r="D7742" i="106" s="1"/>
  <c r="B141" i="106"/>
  <c r="D141" i="106" s="1"/>
  <c r="D46" i="36"/>
  <c r="B213" i="106"/>
  <c r="D213" i="106" s="1"/>
  <c r="D49" i="36"/>
  <c r="E114" i="29"/>
  <c r="B873" i="106" s="1"/>
  <c r="D873" i="106" s="1"/>
  <c r="D871" i="106"/>
  <c r="B1045" i="106"/>
  <c r="D1045" i="106"/>
  <c r="K139" i="29"/>
  <c r="F57" i="34" s="1"/>
  <c r="B2093" i="106"/>
  <c r="D2093" i="106" s="1"/>
  <c r="H210" i="29"/>
  <c r="B1376" i="106" s="1"/>
  <c r="D1376" i="106" s="1"/>
  <c r="B2830" i="106"/>
  <c r="D2830" i="106"/>
  <c r="B3642" i="106"/>
  <c r="D3642" i="106" s="1"/>
  <c r="B3643" i="106"/>
  <c r="D3643" i="106" s="1"/>
  <c r="K16" i="4"/>
  <c r="D7243" i="106"/>
  <c r="B1481" i="106"/>
  <c r="D1481" i="106" s="1"/>
  <c r="H15" i="4"/>
  <c r="B2660" i="106" s="1"/>
  <c r="D2660" i="106" s="1"/>
  <c r="D3636" i="106"/>
  <c r="D3635" i="106"/>
  <c r="B4171" i="106"/>
  <c r="D4171" i="106" s="1"/>
  <c r="N36" i="3"/>
  <c r="H37" i="37" s="1"/>
  <c r="B7234" i="106"/>
  <c r="D7234" i="106" s="1"/>
  <c r="E19" i="108"/>
  <c r="G22" i="108"/>
  <c r="B1119" i="106"/>
  <c r="D1119" i="106"/>
  <c r="E22" i="108"/>
  <c r="G12" i="145"/>
  <c r="F24" i="37"/>
  <c r="B3672" i="106"/>
  <c r="D3672" i="106" s="1"/>
  <c r="B5653" i="106"/>
  <c r="D5653" i="106" s="1"/>
  <c r="D6" i="4"/>
  <c r="B2566" i="106" s="1"/>
  <c r="D2566" i="106" s="1"/>
  <c r="B2556" i="106"/>
  <c r="D2556" i="106" s="1"/>
  <c r="B4434" i="106"/>
  <c r="D4434" i="106" s="1"/>
  <c r="E7" i="4"/>
  <c r="B4443" i="106" s="1"/>
  <c r="D4443" i="106"/>
  <c r="E17" i="4"/>
  <c r="B2635" i="106" s="1"/>
  <c r="D2635" i="106" s="1"/>
  <c r="B285" i="106"/>
  <c r="D285" i="106" s="1"/>
  <c r="N37" i="3"/>
  <c r="N41" i="3" s="1"/>
  <c r="D55" i="36" s="1"/>
  <c r="K295" i="29"/>
  <c r="B3574" i="106"/>
  <c r="D3574" i="106" s="1"/>
  <c r="D15" i="4"/>
  <c r="B2571" i="106" s="1"/>
  <c r="D2571" i="106" s="1"/>
  <c r="F16" i="4"/>
  <c r="B2599" i="106" s="1"/>
  <c r="D2599" i="106" s="1"/>
  <c r="F15" i="4"/>
  <c r="B2598" i="106" s="1"/>
  <c r="B4997" i="106"/>
  <c r="D4997" i="106" s="1"/>
  <c r="H32" i="118"/>
  <c r="K32" i="118" s="1"/>
  <c r="O31" i="118"/>
  <c r="O33" i="118" s="1"/>
  <c r="D2598" i="106"/>
  <c r="B288" i="106"/>
  <c r="D288" i="106" s="1"/>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B1" i="174"/>
  <c r="B1" i="177"/>
  <c r="B989" i="106" l="1"/>
  <c r="D989" i="106" s="1"/>
  <c r="F54" i="34"/>
  <c r="F58" i="34"/>
  <c r="B1259" i="106"/>
  <c r="D1259" i="106" s="1"/>
  <c r="F12" i="34"/>
  <c r="B1517" i="106"/>
  <c r="D1517" i="106" s="1"/>
  <c r="B1287" i="106"/>
  <c r="D1287" i="106" s="1"/>
  <c r="D16" i="4"/>
  <c r="B2572" i="106" s="1"/>
  <c r="D2572" i="106" s="1"/>
  <c r="F53" i="34"/>
  <c r="C15" i="4"/>
  <c r="B2559" i="106" s="1"/>
  <c r="D2559" i="106" s="1"/>
  <c r="B5223" i="106"/>
  <c r="D5223" i="106" s="1"/>
  <c r="C6" i="4"/>
  <c r="B2553" i="106" s="1"/>
  <c r="D2553" i="106" s="1"/>
  <c r="K13" i="4"/>
  <c r="B813" i="106"/>
  <c r="D813" i="106" s="1"/>
  <c r="D114" i="29"/>
  <c r="B815" i="106" s="1"/>
  <c r="D815" i="106" s="1"/>
  <c r="B1958" i="106"/>
  <c r="D1958" i="106" s="1"/>
  <c r="G26" i="12"/>
  <c r="B7739" i="106" s="1"/>
  <c r="D7739" i="106" s="1"/>
  <c r="B5544" i="106"/>
  <c r="D5544" i="106" s="1"/>
  <c r="E6" i="4"/>
  <c r="B2631" i="106" s="1"/>
  <c r="D2631" i="106" s="1"/>
  <c r="B1266" i="106"/>
  <c r="D1266" i="106" s="1"/>
  <c r="H151" i="29"/>
  <c r="B1273" i="106" s="1"/>
  <c r="D1273" i="106" s="1"/>
  <c r="B1474" i="106"/>
  <c r="D1474" i="106" s="1"/>
  <c r="G12" i="4"/>
  <c r="B3318" i="106"/>
  <c r="D3318" i="106" s="1"/>
  <c r="I77" i="4"/>
  <c r="B3319" i="106" s="1"/>
  <c r="D3319" i="106" s="1"/>
  <c r="K4" i="4"/>
  <c r="F10" i="34"/>
  <c r="B1332" i="106"/>
  <c r="D1332" i="106" s="1"/>
  <c r="B1761" i="106"/>
  <c r="D1761" i="106" s="1"/>
  <c r="B4216" i="106"/>
  <c r="D4216" i="106" s="1"/>
  <c r="I6" i="4"/>
  <c r="B5011" i="106" s="1"/>
  <c r="D5011" i="106" s="1"/>
  <c r="B7018" i="106"/>
  <c r="D7018" i="106" s="1"/>
  <c r="H114" i="29"/>
  <c r="B1054" i="106" s="1"/>
  <c r="D1054" i="106" s="1"/>
  <c r="B4442" i="106"/>
  <c r="D4442" i="106" s="1"/>
  <c r="K267" i="5"/>
  <c r="B5655" i="106"/>
  <c r="D5655" i="106" s="1"/>
  <c r="B5423" i="106"/>
  <c r="D5423" i="106" s="1"/>
  <c r="D267" i="5"/>
  <c r="B5000" i="106"/>
  <c r="D5000" i="106" s="1"/>
  <c r="K170" i="5"/>
  <c r="B5748" i="106"/>
  <c r="D5748" i="106" s="1"/>
  <c r="G170" i="5"/>
  <c r="C109" i="5"/>
  <c r="B5066" i="106"/>
  <c r="D5066" i="106" s="1"/>
  <c r="L295" i="29"/>
  <c r="E19" i="145"/>
  <c r="B1754" i="106"/>
  <c r="D1754" i="106" s="1"/>
  <c r="D14" i="7"/>
  <c r="B1770" i="106" s="1"/>
  <c r="D1770" i="106" s="1"/>
  <c r="B7609" i="106"/>
  <c r="F16" i="11"/>
  <c r="L9" i="11"/>
  <c r="B7614" i="106" s="1"/>
  <c r="B7199" i="106"/>
  <c r="D7199" i="106" s="1"/>
  <c r="C342" i="29"/>
  <c r="B7216" i="106" s="1"/>
  <c r="D7216" i="106" s="1"/>
  <c r="B6917" i="106"/>
  <c r="D6917" i="106" s="1"/>
  <c r="J74" i="29"/>
  <c r="B6858" i="106"/>
  <c r="D6858" i="106" s="1"/>
  <c r="F36" i="34"/>
  <c r="B7828" i="106" s="1"/>
  <c r="D7828" i="106" s="1"/>
  <c r="E19" i="4"/>
  <c r="B4138" i="106" s="1"/>
  <c r="D4138" i="106" s="1"/>
  <c r="B287" i="106"/>
  <c r="D287" i="106" s="1"/>
  <c r="F17" i="11"/>
  <c r="B1282" i="106"/>
  <c r="D1282" i="106" s="1"/>
  <c r="G13" i="4"/>
  <c r="B2608" i="106" s="1"/>
  <c r="D2608" i="106" s="1"/>
  <c r="G19" i="145"/>
  <c r="K20" i="145" s="1"/>
  <c r="G19" i="108"/>
  <c r="B1108" i="106"/>
  <c r="D1108" i="106" s="1"/>
  <c r="B2102" i="106"/>
  <c r="D2102" i="106" s="1"/>
  <c r="B1122" i="106"/>
  <c r="D1122" i="106" s="1"/>
  <c r="B7020" i="106"/>
  <c r="D7020" i="106" s="1"/>
  <c r="F55" i="34"/>
  <c r="B2659" i="106"/>
  <c r="D2659" i="106" s="1"/>
  <c r="H17" i="4"/>
  <c r="B1249" i="106"/>
  <c r="D1249" i="106" s="1"/>
  <c r="K74" i="29"/>
  <c r="B5326" i="106"/>
  <c r="D5326" i="106" s="1"/>
  <c r="C7" i="4"/>
  <c r="B2591" i="106"/>
  <c r="D2591" i="106" s="1"/>
  <c r="B6028" i="106"/>
  <c r="D6028" i="106" s="1"/>
  <c r="C114" i="29"/>
  <c r="B757" i="106" s="1"/>
  <c r="D757" i="106" s="1"/>
  <c r="B190" i="106"/>
  <c r="D190" i="106" s="1"/>
  <c r="D48" i="36"/>
  <c r="B1115" i="106"/>
  <c r="D1115" i="106" s="1"/>
  <c r="G21" i="108"/>
  <c r="E21" i="108"/>
  <c r="B1279" i="106"/>
  <c r="D1279" i="106" s="1"/>
  <c r="K129" i="29"/>
  <c r="B1382" i="106"/>
  <c r="D1382" i="106" s="1"/>
  <c r="F63" i="34"/>
  <c r="K210" i="29"/>
  <c r="H267" i="5"/>
  <c r="B1151" i="106"/>
  <c r="D1151" i="106" s="1"/>
  <c r="K112" i="29"/>
  <c r="J170" i="5"/>
  <c r="F75" i="34"/>
  <c r="B7886" i="106" s="1"/>
  <c r="D7886" i="106" s="1"/>
  <c r="B7220" i="106"/>
  <c r="D7220" i="106" s="1"/>
  <c r="E4" i="4"/>
  <c r="E268" i="5"/>
  <c r="B6024" i="106"/>
  <c r="D6024" i="106" s="1"/>
  <c r="G4" i="4"/>
  <c r="B2596" i="106"/>
  <c r="D2596" i="106" s="1"/>
  <c r="F17" i="4"/>
  <c r="B3586" i="106"/>
  <c r="D3586" i="106" s="1"/>
  <c r="K77" i="4"/>
  <c r="B3587" i="106" s="1"/>
  <c r="D3587" i="106" s="1"/>
  <c r="B5847" i="106"/>
  <c r="D5847" i="106" s="1"/>
  <c r="F133" i="34"/>
  <c r="B7865" i="106" s="1"/>
  <c r="D7865" i="106" s="1"/>
  <c r="B4413" i="106"/>
  <c r="D4413" i="106" s="1"/>
  <c r="F266" i="5"/>
  <c r="B5713" i="106" s="1"/>
  <c r="D5713" i="106" s="1"/>
  <c r="G266" i="5"/>
  <c r="B5232" i="106"/>
  <c r="D5232" i="106" s="1"/>
  <c r="F124" i="34"/>
  <c r="B7856" i="106" s="1"/>
  <c r="D7856" i="106" s="1"/>
  <c r="B6400" i="106"/>
  <c r="D6400" i="106" s="1"/>
  <c r="J267" i="5"/>
  <c r="B5178" i="106"/>
  <c r="D5178" i="106" s="1"/>
  <c r="F112" i="34"/>
  <c r="B7847" i="106" s="1"/>
  <c r="D7847" i="106" s="1"/>
  <c r="B5592" i="106"/>
  <c r="D5592" i="106" s="1"/>
  <c r="F5" i="4"/>
  <c r="B3408" i="106" s="1"/>
  <c r="D3408" i="106" s="1"/>
  <c r="B5102" i="106"/>
  <c r="D5102" i="106" s="1"/>
  <c r="F96" i="34"/>
  <c r="B6318" i="106"/>
  <c r="D6318" i="106" s="1"/>
  <c r="J109" i="5"/>
  <c r="B5881" i="106"/>
  <c r="D5881" i="106" s="1"/>
  <c r="H109" i="5"/>
  <c r="B5923" i="106"/>
  <c r="D5923" i="106" s="1"/>
  <c r="I109" i="5"/>
  <c r="B1753" i="106"/>
  <c r="D1753" i="106" s="1"/>
  <c r="D12" i="7"/>
  <c r="B1769" i="106" s="1"/>
  <c r="D1769" i="106" s="1"/>
  <c r="B7824" i="106"/>
  <c r="A7249" i="106"/>
  <c r="D7248" i="106"/>
  <c r="B7153" i="106"/>
  <c r="D7153" i="106" s="1"/>
  <c r="K330" i="29"/>
  <c r="B6885" i="106"/>
  <c r="D6885" i="106" s="1"/>
  <c r="F43" i="34"/>
  <c r="F77" i="34" s="1"/>
  <c r="B7834" i="106" s="1"/>
  <c r="D7834" i="106" s="1"/>
  <c r="A1" i="171"/>
  <c r="B1" i="179"/>
  <c r="B1" i="175"/>
  <c r="A1" i="173"/>
  <c r="J15" i="4"/>
  <c r="B7796" i="106" s="1"/>
  <c r="D7796" i="106" s="1"/>
  <c r="F74" i="34"/>
  <c r="B7790" i="106"/>
  <c r="D7790" i="106" s="1"/>
  <c r="A1" i="170"/>
  <c r="B2" i="179"/>
  <c r="B2" i="177"/>
  <c r="B2" i="174"/>
  <c r="A2" i="171"/>
  <c r="B2" i="175"/>
  <c r="K357" i="29"/>
  <c r="B3674" i="106" l="1"/>
  <c r="D3674" i="106" s="1"/>
  <c r="K15" i="4"/>
  <c r="B3573" i="106" s="1"/>
  <c r="D3573" i="106" s="1"/>
  <c r="K342" i="29"/>
  <c r="B7207" i="106"/>
  <c r="D7207" i="106" s="1"/>
  <c r="J13" i="4"/>
  <c r="G23" i="108"/>
  <c r="J4" i="4"/>
  <c r="B6352" i="106"/>
  <c r="D6352" i="106" s="1"/>
  <c r="J268" i="5"/>
  <c r="B7838" i="106"/>
  <c r="D7838" i="106" s="1"/>
  <c r="F175" i="34"/>
  <c r="B7877" i="106" s="1"/>
  <c r="D7877" i="106" s="1"/>
  <c r="A7250" i="106"/>
  <c r="D7249" i="106"/>
  <c r="E8" i="4"/>
  <c r="B2630" i="106"/>
  <c r="D2630" i="106" s="1"/>
  <c r="B7019" i="106"/>
  <c r="D7019" i="106" s="1"/>
  <c r="C16" i="4"/>
  <c r="B2560" i="106" s="1"/>
  <c r="D2560" i="106" s="1"/>
  <c r="H7" i="4"/>
  <c r="B2657" i="106" s="1"/>
  <c r="D2657" i="106" s="1"/>
  <c r="B5914" i="106"/>
  <c r="D5914" i="106" s="1"/>
  <c r="B1281" i="106"/>
  <c r="D1281" i="106" s="1"/>
  <c r="D13" i="4"/>
  <c r="K151" i="29"/>
  <c r="B2554" i="106"/>
  <c r="D2554" i="106" s="1"/>
  <c r="B1143" i="106"/>
  <c r="D1143" i="106" s="1"/>
  <c r="C13" i="4"/>
  <c r="B2661" i="106"/>
  <c r="D2661" i="106" s="1"/>
  <c r="H19" i="4"/>
  <c r="B4141" i="106" s="1"/>
  <c r="D4141" i="106" s="1"/>
  <c r="K114" i="29"/>
  <c r="B2031" i="106"/>
  <c r="D2031" i="106" s="1"/>
  <c r="L16" i="11"/>
  <c r="B2061" i="106" s="1"/>
  <c r="D2061" i="106" s="1"/>
  <c r="G6" i="4"/>
  <c r="B2604" i="106" s="1"/>
  <c r="D2604" i="106" s="1"/>
  <c r="B5778" i="106"/>
  <c r="D5778" i="106" s="1"/>
  <c r="B6014" i="106"/>
  <c r="D6014" i="106" s="1"/>
  <c r="K6" i="4"/>
  <c r="B3570" i="106" s="1"/>
  <c r="D3570" i="106" s="1"/>
  <c r="B5507" i="106"/>
  <c r="D5507" i="106" s="1"/>
  <c r="D7" i="4"/>
  <c r="F267" i="5"/>
  <c r="B6022" i="106"/>
  <c r="D6022" i="106" s="1"/>
  <c r="K7" i="4"/>
  <c r="B3718" i="106" s="1"/>
  <c r="D3718" i="106" s="1"/>
  <c r="D268" i="5"/>
  <c r="K268" i="5"/>
  <c r="G17" i="4"/>
  <c r="B2607" i="106"/>
  <c r="D2607" i="106" s="1"/>
  <c r="E23" i="108"/>
  <c r="E41" i="108" s="1"/>
  <c r="E44" i="108" s="1"/>
  <c r="E45" i="108" s="1"/>
  <c r="K367" i="29"/>
  <c r="B3678" i="106" s="1"/>
  <c r="D3678" i="106" s="1"/>
  <c r="B6026" i="106"/>
  <c r="D6026" i="106" s="1"/>
  <c r="I4" i="4"/>
  <c r="I268" i="5"/>
  <c r="B5946" i="106" s="1"/>
  <c r="D5946" i="106" s="1"/>
  <c r="B6025" i="106"/>
  <c r="D6025" i="106" s="1"/>
  <c r="H4" i="4"/>
  <c r="H268" i="5"/>
  <c r="B7054" i="106"/>
  <c r="D7054" i="106" s="1"/>
  <c r="J7" i="4"/>
  <c r="B6222" i="106" s="1"/>
  <c r="D6222" i="106" s="1"/>
  <c r="G267" i="5"/>
  <c r="G268" i="5" s="1"/>
  <c r="B5863" i="106"/>
  <c r="D5863" i="106" s="1"/>
  <c r="D9" i="146"/>
  <c r="F19" i="4"/>
  <c r="B4139" i="106" s="1"/>
  <c r="D4139" i="106" s="1"/>
  <c r="B2600" i="106"/>
  <c r="D2600" i="106" s="1"/>
  <c r="B2603" i="106"/>
  <c r="D2603" i="106" s="1"/>
  <c r="B5552" i="106"/>
  <c r="D5552" i="106" s="1"/>
  <c r="K175" i="29"/>
  <c r="B1333" i="106" s="1"/>
  <c r="D1333" i="106" s="1"/>
  <c r="B6397" i="106"/>
  <c r="D6397" i="106" s="1"/>
  <c r="J6" i="4"/>
  <c r="B6221" i="106" s="1"/>
  <c r="D6221" i="106" s="1"/>
  <c r="B1388" i="106"/>
  <c r="D1388" i="106" s="1"/>
  <c r="F11" i="34"/>
  <c r="G41" i="108"/>
  <c r="G44" i="108" s="1"/>
  <c r="G45" i="108" s="1"/>
  <c r="I17" i="11"/>
  <c r="B7624" i="106"/>
  <c r="J114" i="29"/>
  <c r="B7021" i="106" s="1"/>
  <c r="D7021" i="106" s="1"/>
  <c r="B6978" i="106"/>
  <c r="D6978" i="106" s="1"/>
  <c r="C4" i="4"/>
  <c r="B5121" i="106"/>
  <c r="D5121" i="106" s="1"/>
  <c r="C268" i="5"/>
  <c r="D19" i="7"/>
  <c r="B1775" i="106" s="1"/>
  <c r="D1775" i="106" s="1"/>
  <c r="B3569" i="106"/>
  <c r="D3569" i="106" s="1"/>
  <c r="K8" i="4"/>
  <c r="K17" i="4"/>
  <c r="B3572" i="106"/>
  <c r="D3572" i="106" s="1"/>
  <c r="B5870" i="106" l="1"/>
  <c r="D5870" i="106" s="1"/>
  <c r="K296" i="29"/>
  <c r="B1518" i="106" s="1"/>
  <c r="D1518" i="106" s="1"/>
  <c r="K313" i="29"/>
  <c r="B1561" i="106" s="1"/>
  <c r="D1561" i="106" s="1"/>
  <c r="B5915" i="106"/>
  <c r="D5915" i="106" s="1"/>
  <c r="I8" i="4"/>
  <c r="B3225" i="106"/>
  <c r="D3225" i="106" s="1"/>
  <c r="K368" i="29"/>
  <c r="B3681" i="106" s="1"/>
  <c r="D3681" i="106" s="1"/>
  <c r="B6023" i="106"/>
  <c r="D6023" i="106" s="1"/>
  <c r="B5719" i="106"/>
  <c r="D5719" i="106" s="1"/>
  <c r="F7" i="4"/>
  <c r="F268" i="5"/>
  <c r="B1152" i="106"/>
  <c r="D1152" i="106" s="1"/>
  <c r="F8" i="34"/>
  <c r="B2569" i="106"/>
  <c r="D2569" i="106" s="1"/>
  <c r="D17" i="4"/>
  <c r="K343" i="29"/>
  <c r="B7225" i="106" s="1"/>
  <c r="D7225" i="106" s="1"/>
  <c r="B7055" i="106"/>
  <c r="D7055" i="106" s="1"/>
  <c r="J8" i="4"/>
  <c r="B6220" i="106"/>
  <c r="D6220" i="106" s="1"/>
  <c r="J17" i="4"/>
  <c r="B7042" i="106"/>
  <c r="D7042" i="106" s="1"/>
  <c r="F13" i="34"/>
  <c r="B7224" i="106"/>
  <c r="D7224" i="106" s="1"/>
  <c r="B3575" i="106"/>
  <c r="D3575" i="106" s="1"/>
  <c r="K19" i="4"/>
  <c r="B4144" i="106" s="1"/>
  <c r="D4144" i="106" s="1"/>
  <c r="B3571" i="106"/>
  <c r="D3571" i="106" s="1"/>
  <c r="K10" i="4"/>
  <c r="B4130" i="106" s="1"/>
  <c r="D4130" i="106" s="1"/>
  <c r="K20" i="4"/>
  <c r="B5327" i="106"/>
  <c r="D5327" i="106" s="1"/>
  <c r="K115" i="29"/>
  <c r="B1153" i="106" s="1"/>
  <c r="D1153" i="106" s="1"/>
  <c r="B2551" i="106"/>
  <c r="D2551" i="106" s="1"/>
  <c r="C8" i="4"/>
  <c r="I18" i="11"/>
  <c r="B7625" i="106"/>
  <c r="G7" i="4"/>
  <c r="B5869" i="106"/>
  <c r="D5869" i="106" s="1"/>
  <c r="B2655" i="106"/>
  <c r="D2655" i="106" s="1"/>
  <c r="H8" i="4"/>
  <c r="G19" i="4"/>
  <c r="B4140" i="106" s="1"/>
  <c r="D4140" i="106" s="1"/>
  <c r="B2612" i="106"/>
  <c r="D2612" i="106" s="1"/>
  <c r="B5508" i="106"/>
  <c r="D5508" i="106" s="1"/>
  <c r="K152" i="29"/>
  <c r="B1289" i="106" s="1"/>
  <c r="D1289" i="106" s="1"/>
  <c r="B2567" i="106"/>
  <c r="D2567" i="106" s="1"/>
  <c r="D8" i="4"/>
  <c r="B2557" i="106"/>
  <c r="D2557" i="106" s="1"/>
  <c r="C17" i="4"/>
  <c r="D10" i="171"/>
  <c r="D19" i="171" s="1"/>
  <c r="D32" i="171" s="1"/>
  <c r="D49" i="171" s="1"/>
  <c r="B1288" i="106"/>
  <c r="D1288" i="106" s="1"/>
  <c r="F9" i="34"/>
  <c r="E20" i="4"/>
  <c r="E10" i="4"/>
  <c r="B4124" i="106" s="1"/>
  <c r="D4124" i="106" s="1"/>
  <c r="B2632" i="106"/>
  <c r="D2632" i="106" s="1"/>
  <c r="A7251" i="106"/>
  <c r="D7250" i="106"/>
  <c r="B2605" i="106" l="1"/>
  <c r="D2605" i="106" s="1"/>
  <c r="G8" i="4"/>
  <c r="F177" i="34"/>
  <c r="B7631" i="106"/>
  <c r="B2573" i="106"/>
  <c r="D2573" i="106" s="1"/>
  <c r="D19" i="4"/>
  <c r="B4137" i="106" s="1"/>
  <c r="D4137" i="106" s="1"/>
  <c r="C9" i="146"/>
  <c r="F14" i="34"/>
  <c r="B5720" i="106"/>
  <c r="D5720" i="106" s="1"/>
  <c r="K211" i="29"/>
  <c r="B1389" i="106" s="1"/>
  <c r="D1389" i="106" s="1"/>
  <c r="I10" i="4"/>
  <c r="B4128" i="106" s="1"/>
  <c r="D4128" i="106" s="1"/>
  <c r="E8" i="146"/>
  <c r="E10" i="146" s="1"/>
  <c r="B3226" i="106"/>
  <c r="D3226" i="106" s="1"/>
  <c r="I20" i="4"/>
  <c r="A7252" i="106"/>
  <c r="D7251" i="106"/>
  <c r="B2636" i="106"/>
  <c r="D2636" i="106" s="1"/>
  <c r="E78" i="4"/>
  <c r="B2561" i="106"/>
  <c r="D2561" i="106" s="1"/>
  <c r="H17" i="118"/>
  <c r="C19" i="4"/>
  <c r="B4136" i="106" s="1"/>
  <c r="D4136" i="106" s="1"/>
  <c r="B9" i="146"/>
  <c r="F9" i="146" s="1"/>
  <c r="F16" i="37"/>
  <c r="C8" i="146"/>
  <c r="C10" i="146" s="1"/>
  <c r="D10" i="4"/>
  <c r="B4123" i="106" s="1"/>
  <c r="D4123" i="106" s="1"/>
  <c r="D20" i="4"/>
  <c r="B2568" i="106"/>
  <c r="D2568" i="106" s="1"/>
  <c r="H20" i="4"/>
  <c r="H10" i="4"/>
  <c r="B4127" i="106" s="1"/>
  <c r="D4127" i="106" s="1"/>
  <c r="B2658" i="106"/>
  <c r="D2658" i="106" s="1"/>
  <c r="B8" i="146"/>
  <c r="B2555" i="106"/>
  <c r="D2555" i="106" s="1"/>
  <c r="C20" i="4"/>
  <c r="C10" i="4"/>
  <c r="B4122" i="106" s="1"/>
  <c r="D4122" i="106" s="1"/>
  <c r="B3576" i="106"/>
  <c r="D3576" i="106" s="1"/>
  <c r="K78" i="4"/>
  <c r="J19" i="4"/>
  <c r="B6229" i="106" s="1"/>
  <c r="D6229" i="106" s="1"/>
  <c r="B6227" i="106"/>
  <c r="D6227" i="106" s="1"/>
  <c r="J20" i="4"/>
  <c r="B6223" i="106"/>
  <c r="D6223" i="106" s="1"/>
  <c r="J10" i="4"/>
  <c r="B6225" i="106" s="1"/>
  <c r="D6225" i="106" s="1"/>
  <c r="B2594" i="106"/>
  <c r="D2594" i="106" s="1"/>
  <c r="F8" i="4"/>
  <c r="H18" i="118" s="1"/>
  <c r="B3588" i="106" l="1"/>
  <c r="D3588" i="106" s="1"/>
  <c r="K81" i="4"/>
  <c r="H13" i="118"/>
  <c r="H78" i="4"/>
  <c r="B2662" i="106"/>
  <c r="D2662" i="106" s="1"/>
  <c r="B2574" i="106"/>
  <c r="D2574" i="106" s="1"/>
  <c r="D78" i="4"/>
  <c r="H25" i="118"/>
  <c r="K24" i="118" s="1"/>
  <c r="O23" i="118" s="1"/>
  <c r="O25" i="118" s="1"/>
  <c r="K17" i="118"/>
  <c r="B3278" i="106"/>
  <c r="D3278" i="106" s="1"/>
  <c r="E81" i="4"/>
  <c r="I78" i="4"/>
  <c r="B3227" i="106"/>
  <c r="D3227" i="106" s="1"/>
  <c r="F78" i="34"/>
  <c r="B7822" i="106"/>
  <c r="G20" i="4"/>
  <c r="G10" i="4"/>
  <c r="B4126" i="106" s="1"/>
  <c r="D4126" i="106" s="1"/>
  <c r="B2606" i="106"/>
  <c r="D2606" i="106" s="1"/>
  <c r="F10" i="4"/>
  <c r="B4125" i="106" s="1"/>
  <c r="D4125" i="106" s="1"/>
  <c r="F20" i="4"/>
  <c r="D8" i="146"/>
  <c r="D10" i="146" s="1"/>
  <c r="B2595" i="106"/>
  <c r="D2595" i="106" s="1"/>
  <c r="B6230" i="106"/>
  <c r="D6230" i="106" s="1"/>
  <c r="J78" i="4"/>
  <c r="D16" i="37"/>
  <c r="H16" i="37" s="1"/>
  <c r="C78" i="4"/>
  <c r="B2562" i="106"/>
  <c r="D2562" i="106" s="1"/>
  <c r="B10" i="146"/>
  <c r="F8" i="146"/>
  <c r="F10" i="146" s="1"/>
  <c r="A7253" i="106"/>
  <c r="D7252" i="106"/>
  <c r="F176" i="34" l="1"/>
  <c r="B7835" i="106"/>
  <c r="D7835" i="106" s="1"/>
  <c r="B3320" i="106"/>
  <c r="D3320" i="106" s="1"/>
  <c r="I81" i="4"/>
  <c r="B3300" i="106"/>
  <c r="D3300" i="106" s="1"/>
  <c r="H81" i="4"/>
  <c r="K82" i="4"/>
  <c r="B3591" i="106"/>
  <c r="D3591" i="106" s="1"/>
  <c r="D65" i="36"/>
  <c r="A7254" i="106"/>
  <c r="D7253" i="106"/>
  <c r="B3233" i="106"/>
  <c r="D3233" i="106" s="1"/>
  <c r="C81" i="4"/>
  <c r="J81" i="4"/>
  <c r="B6263" i="106"/>
  <c r="D6263" i="106" s="1"/>
  <c r="B2601" i="106"/>
  <c r="D2601" i="106" s="1"/>
  <c r="F78" i="4"/>
  <c r="G78" i="4"/>
  <c r="B2613" i="106"/>
  <c r="D2613" i="106" s="1"/>
  <c r="E82" i="4"/>
  <c r="B1658" i="106"/>
  <c r="D1658" i="106" s="1"/>
  <c r="D59" i="36"/>
  <c r="O16" i="118"/>
  <c r="J20" i="118"/>
  <c r="K20" i="118"/>
  <c r="B3239" i="106"/>
  <c r="D3239" i="106" s="1"/>
  <c r="D81" i="4"/>
  <c r="D82" i="4" l="1"/>
  <c r="C11" i="146"/>
  <c r="B1644" i="106"/>
  <c r="D1644" i="106" s="1"/>
  <c r="D58" i="36"/>
  <c r="O17" i="118"/>
  <c r="O20" i="118" s="1"/>
  <c r="B6269" i="106"/>
  <c r="D6269" i="106" s="1"/>
  <c r="E83" i="4"/>
  <c r="B6278" i="106" s="1"/>
  <c r="D6278" i="106" s="1"/>
  <c r="B3262" i="106"/>
  <c r="D3262" i="106" s="1"/>
  <c r="G81" i="4"/>
  <c r="D64" i="36"/>
  <c r="J82" i="4"/>
  <c r="B6266" i="106"/>
  <c r="D6266" i="106" s="1"/>
  <c r="A7255" i="106"/>
  <c r="D7254" i="106"/>
  <c r="D62" i="36"/>
  <c r="B1700" i="106"/>
  <c r="D1700" i="106" s="1"/>
  <c r="H82" i="4"/>
  <c r="B3323" i="106"/>
  <c r="D3323" i="106" s="1"/>
  <c r="I82" i="4"/>
  <c r="E11" i="146"/>
  <c r="D63" i="36"/>
  <c r="F81" i="4"/>
  <c r="B3256" i="106"/>
  <c r="D3256" i="106" s="1"/>
  <c r="C82" i="4"/>
  <c r="B1630" i="106"/>
  <c r="D1630" i="106" s="1"/>
  <c r="J16" i="37"/>
  <c r="B4269" i="106" s="1"/>
  <c r="D4269" i="106" s="1"/>
  <c r="H12" i="118"/>
  <c r="K12" i="118" s="1"/>
  <c r="O11" i="118" s="1"/>
  <c r="O13" i="118" s="1"/>
  <c r="B11" i="146"/>
  <c r="D57" i="36"/>
  <c r="B6275" i="106"/>
  <c r="D6275" i="106" s="1"/>
  <c r="K83" i="4"/>
  <c r="B6284" i="106" s="1"/>
  <c r="D6284" i="106" s="1"/>
  <c r="F178" i="34"/>
  <c r="B7878" i="106"/>
  <c r="D7878" i="106" s="1"/>
  <c r="O35" i="118" l="1"/>
  <c r="O37" i="118" s="1"/>
  <c r="I83" i="4"/>
  <c r="B6282" i="106" s="1"/>
  <c r="D6282" i="106" s="1"/>
  <c r="B6273" i="106"/>
  <c r="D6273" i="106" s="1"/>
  <c r="H83" i="4"/>
  <c r="B6281" i="106" s="1"/>
  <c r="D6281" i="106" s="1"/>
  <c r="B6272" i="106"/>
  <c r="D6272" i="106" s="1"/>
  <c r="D7255" i="106"/>
  <c r="A7256" i="106"/>
  <c r="B6274" i="106"/>
  <c r="D6274" i="106" s="1"/>
  <c r="J83" i="4"/>
  <c r="B6283" i="106" s="1"/>
  <c r="D6283" i="106" s="1"/>
  <c r="D61" i="36"/>
  <c r="G82" i="4"/>
  <c r="B1686" i="106"/>
  <c r="D1686" i="106" s="1"/>
  <c r="B7879" i="106"/>
  <c r="D7879" i="106" s="1"/>
  <c r="F180" i="34"/>
  <c r="B7880" i="106" s="1"/>
  <c r="D7880" i="106" s="1"/>
  <c r="B6267" i="106"/>
  <c r="D6267" i="106" s="1"/>
  <c r="C83" i="4"/>
  <c r="B6276" i="106" s="1"/>
  <c r="D6276" i="106" s="1"/>
  <c r="D11" i="146"/>
  <c r="F11" i="146" s="1"/>
  <c r="B1672" i="106"/>
  <c r="D1672" i="106" s="1"/>
  <c r="F82" i="4"/>
  <c r="D60" i="36"/>
  <c r="B6268" i="106"/>
  <c r="D6268" i="106" s="1"/>
  <c r="D83" i="4"/>
  <c r="B6277" i="106" s="1"/>
  <c r="D6277" i="106" s="1"/>
  <c r="C12" i="146" l="1"/>
  <c r="D29" i="36"/>
  <c r="B6270" i="106"/>
  <c r="D6270" i="106" s="1"/>
  <c r="F83" i="4"/>
  <c r="B6279" i="106" s="1"/>
  <c r="D6279" i="106" s="1"/>
  <c r="B6271" i="106"/>
  <c r="D6271" i="106" s="1"/>
  <c r="G83" i="4"/>
  <c r="B6280" i="106" s="1"/>
  <c r="D6280" i="106" s="1"/>
  <c r="A7257" i="106"/>
  <c r="D7256" i="106"/>
  <c r="A7258" i="106" l="1"/>
  <c r="D7257" i="106"/>
  <c r="D7258" i="106" l="1"/>
  <c r="A7259" i="106"/>
  <c r="A7260" i="106" l="1"/>
  <c r="D7259" i="106"/>
  <c r="A7261" i="106" l="1"/>
  <c r="D7260" i="106"/>
  <c r="D7261" i="106" l="1"/>
  <c r="A7262" i="106"/>
  <c r="D7262" i="106" l="1"/>
  <c r="A7263" i="106"/>
  <c r="A7264" i="106" l="1"/>
  <c r="D7263" i="106"/>
  <c r="A7265" i="106" l="1"/>
  <c r="D7264" i="106"/>
  <c r="D7265" i="106" l="1"/>
  <c r="A7266" i="106"/>
  <c r="D7266" i="106" l="1"/>
  <c r="A7267" i="106"/>
  <c r="D7267" i="106" l="1"/>
  <c r="A7268" i="106"/>
  <c r="D7268" i="106" l="1"/>
  <c r="A7269" i="106"/>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D7590" i="106" l="1"/>
  <c r="A7591" i="106"/>
  <c r="D7591" i="106" l="1"/>
  <c r="A7592" i="106"/>
  <c r="D7592" i="106" l="1"/>
  <c r="A7593" i="106"/>
  <c r="D7593" i="106" l="1"/>
  <c r="A7594" i="106"/>
  <c r="D7594" i="106" l="1"/>
  <c r="A7595" i="106"/>
  <c r="D7595" i="106" l="1"/>
  <c r="A7596" i="106"/>
  <c r="D7596" i="106" l="1"/>
  <c r="A7597" i="106"/>
  <c r="D7597" i="106" l="1"/>
  <c r="A7598" i="106"/>
  <c r="D7598" i="106" l="1"/>
  <c r="A7599" i="106"/>
  <c r="D7599" i="106" l="1"/>
  <c r="A7600" i="106"/>
  <c r="D7600" i="106" l="1"/>
  <c r="A7601" i="106"/>
  <c r="D7601" i="106" l="1"/>
  <c r="A7602" i="106"/>
  <c r="D7602" i="106" l="1"/>
  <c r="A7603" i="106"/>
  <c r="D7603" i="106" l="1"/>
  <c r="A7604" i="106"/>
  <c r="D7604" i="106" l="1"/>
  <c r="A7605" i="106"/>
  <c r="D7605" i="106" l="1"/>
  <c r="A7606" i="106"/>
  <c r="D7606" i="106" l="1"/>
  <c r="A7607" i="106"/>
  <c r="D7607" i="106" l="1"/>
  <c r="A7608" i="106"/>
  <c r="D7608" i="106" l="1"/>
  <c r="A7609" i="106"/>
  <c r="A7610" i="106" l="1"/>
  <c r="D7609" i="106"/>
  <c r="D7610" i="106" l="1"/>
  <c r="A7611" i="106"/>
  <c r="D7611" i="106" l="1"/>
  <c r="A7612" i="106"/>
  <c r="D7612" i="106" l="1"/>
  <c r="A7613" i="106"/>
  <c r="D7613" i="106" l="1"/>
  <c r="A7614" i="106"/>
  <c r="A7615" i="106" l="1"/>
  <c r="D7614" i="106"/>
  <c r="D7615" i="106" l="1"/>
  <c r="A7616" i="106"/>
  <c r="D7616" i="106" l="1"/>
  <c r="A7617" i="106"/>
  <c r="D7617" i="106" l="1"/>
  <c r="A7618" i="106"/>
  <c r="D7618" i="106" l="1"/>
  <c r="A7619" i="106"/>
  <c r="D7619" i="106" l="1"/>
  <c r="A7620" i="106"/>
  <c r="D7620" i="106" l="1"/>
  <c r="A7621" i="106"/>
  <c r="D7621" i="106" l="1"/>
  <c r="A7622" i="106"/>
  <c r="D7622" i="106" l="1"/>
  <c r="A7623" i="106"/>
  <c r="D7623" i="106" l="1"/>
  <c r="A7624" i="106"/>
  <c r="A7625" i="106" l="1"/>
  <c r="D7624" i="106"/>
  <c r="A7626" i="106" l="1"/>
  <c r="A7627" i="106" s="1"/>
  <c r="A7628" i="106" s="1"/>
  <c r="A7629" i="106" s="1"/>
  <c r="A7630" i="106" s="1"/>
  <c r="A7631" i="106" s="1"/>
  <c r="D7625" i="106"/>
  <c r="A7632" i="106" l="1"/>
  <c r="A7633" i="106" s="1"/>
  <c r="A7634" i="106" s="1"/>
  <c r="A7635" i="106" s="1"/>
  <c r="A7636" i="106" s="1"/>
  <c r="D7631" i="106"/>
  <c r="D7636" i="106" l="1"/>
  <c r="A7637" i="106"/>
  <c r="D7637" i="106" l="1"/>
  <c r="A7638" i="106"/>
  <c r="D7638" i="106" l="1"/>
  <c r="A7639" i="106"/>
  <c r="D7639" i="106" l="1"/>
  <c r="A7640" i="106"/>
  <c r="A7641" i="106" s="1"/>
  <c r="A7642" i="106" s="1"/>
  <c r="A7643" i="106" s="1"/>
  <c r="A7644" i="106" s="1"/>
  <c r="A7645" i="106" s="1"/>
  <c r="A7646" i="106" s="1"/>
  <c r="A7647" i="106" s="1"/>
  <c r="A7648" i="106" s="1"/>
  <c r="A7649" i="106" s="1"/>
  <c r="A7650"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<sst xmlns="http://schemas.openxmlformats.org/spreadsheetml/2006/main" count="5129" uniqueCount="2041">
  <si>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</si>
  <si>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</si>
  <si>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</si>
  <si>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</si>
  <si>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</si>
  <si>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</si>
  <si>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</si>
  <si>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</si>
  <si>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</si>
  <si>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</si>
  <si>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</si>
  <si>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</si>
  <si>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</si>
  <si>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</si>
  <si>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</si>
  <si>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</si>
  <si>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</si>
  <si>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</si>
  <si>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</si>
  <si>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</si>
  <si>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</si>
  <si>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</si>
  <si>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</si>
  <si>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</si>
  <si>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</si>
  <si>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</si>
  <si>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</si>
  <si>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</si>
  <si>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</si>
  <si>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</si>
  <si>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</si>
  <si>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</si>
  <si>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</si>
  <si>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</si>
  <si>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</si>
  <si>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</si>
  <si>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</si>
  <si>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</si>
  <si>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</si>
  <si>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</si>
  <si>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</si>
  <si>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</si>
  <si>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</si>
  <si>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</si>
  <si>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</si>
  <si>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</si>
  <si>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</si>
  <si>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</si>
  <si>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</si>
  <si>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</si>
  <si>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</si>
  <si>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</si>
  <si>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</si>
  <si>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</si>
  <si>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</si>
  <si>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</si>
  <si>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</si>
  <si>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</si>
  <si>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</si>
  <si>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</si>
  <si>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</si>
  <si>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</si>
  <si>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</si>
  <si>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</si>
  <si>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</si>
  <si>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</si>
  <si>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</si>
  <si>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</si>
  <si>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</si>
  <si>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</si>
  <si>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</si>
  <si>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</si>
  <si>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</si>
  <si>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</si>
  <si>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</si>
  <si>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</si>
  <si>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</si>
  <si>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</si>
  <si>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</si>
  <si>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</si>
  <si>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</si>
  <si>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</si>
  <si>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</si>
  <si>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</si>
  <si>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</si>
  <si>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</si>
  <si>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</si>
  <si>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</si>
  <si>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</si>
  <si>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</si>
  <si>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</si>
  <si>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</si>
  <si>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</si>
  <si>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</si>
  <si>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</si>
  <si>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</si>
  <si>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</si>
  <si>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</si>
  <si>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</si>
  <si>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</si>
  <si>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</si>
  <si>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</si>
  <si>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</si>
  <si>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</si>
  <si>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</si>
  <si>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</si>
  <si>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</si>
  <si>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</si>
  <si>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</si>
  <si>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</si>
  <si>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</si>
  <si>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</si>
  <si>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</si>
  <si>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</si>
  <si>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</si>
  <si>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</si>
  <si>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</si>
  <si>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</si>
  <si>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</si>
  <si>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</si>
  <si>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</si>
  <si>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</si>
  <si>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</si>
  <si>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</si>
  <si>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</si>
  <si>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</si>
  <si>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</si>
  <si>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</si>
  <si>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</si>
  <si>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</si>
  <si>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</si>
  <si>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</si>
  <si>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</si>
  <si>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</si>
  <si>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</si>
  <si>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</si>
  <si>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</si>
  <si>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</si>
  <si>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</si>
  <si>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</si>
  <si>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</si>
  <si>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</si>
  <si>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</si>
  <si>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</si>
  <si>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</si>
  <si>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</si>
  <si>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</si>
  <si>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</si>
  <si>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</si>
  <si>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</si>
  <si>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</si>
  <si>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</si>
  <si>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</si>
  <si>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</si>
  <si>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</si>
  <si>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</si>
  <si>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</si>
  <si>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</si>
  <si>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</si>
  <si>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</si>
  <si>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</si>
  <si>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</si>
  <si>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</si>
  <si>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</si>
  <si>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</si>
  <si>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</si>
  <si>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</si>
  <si>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</si>
  <si>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</si>
  <si>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</si>
  <si>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</si>
  <si>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</si>
  <si>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</si>
  <si>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</si>
  <si>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</si>
  <si>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</si>
  <si>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</si>
  <si>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</si>
  <si>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</si>
  <si>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</si>
  <si>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</si>
  <si>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</si>
  <si>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</si>
  <si>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</si>
  <si>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</si>
  <si>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</si>
  <si>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</si>
  <si>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</si>
  <si>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</si>
  <si>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</si>
  <si>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</si>
  <si>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</si>
  <si>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</si>
  <si>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</si>
  <si>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</si>
  <si>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</si>
  <si>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</si>
  <si>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</si>
  <si>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</si>
  <si>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</si>
  <si>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</si>
  <si>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</si>
  <si>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</si>
  <si>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</si>
  <si>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</si>
  <si>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</si>
  <si>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</si>
  <si>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</si>
  <si>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</si>
  <si>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</si>
  <si>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</si>
  <si>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</si>
  <si>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</si>
  <si>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</si>
  <si>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</si>
  <si>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</si>
  <si>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</si>
  <si>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</si>
  <si>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</si>
  <si>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</si>
  <si>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</si>
  <si>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</si>
  <si>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</si>
  <si>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</si>
  <si>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</si>
  <si>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</si>
  <si>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</si>
  <si>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</si>
  <si>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</si>
  <si>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</si>
  <si>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</si>
  <si>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</si>
  <si>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</si>
  <si>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</si>
  <si>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</si>
  <si>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</si>
  <si>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</si>
  <si>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</si>
  <si>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</si>
  <si>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</si>
  <si>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</si>
  <si>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</si>
  <si>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</si>
  <si>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</si>
  <si>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</si>
  <si>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</si>
  <si>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</si>
  <si>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</si>
  <si>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</si>
  <si>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</si>
  <si>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</si>
  <si>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</si>
  <si>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</si>
  <si>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</si>
  <si>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</si>
  <si>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</si>
  <si>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</si>
  <si>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</si>
  <si>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</si>
  <si>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</si>
  <si>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</si>
  <si>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</si>
  <si>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</si>
  <si>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</si>
  <si>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</si>
  <si>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</si>
  <si>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</si>
  <si>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</si>
  <si>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</si>
  <si>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</si>
  <si>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</si>
  <si>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</si>
  <si>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</si>
  <si>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</si>
  <si>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</si>
  <si>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</si>
  <si>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</si>
  <si>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</si>
  <si>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</si>
  <si>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</si>
  <si>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</si>
  <si>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</si>
  <si>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</si>
  <si>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</si>
  <si>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</si>
  <si>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</si>
  <si>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</si>
  <si>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</si>
  <si>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</si>
  <si>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</si>
  <si>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</si>
  <si>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</si>
  <si>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</si>
  <si>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</si>
  <si>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</si>
  <si>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</si>
  <si>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</si>
  <si>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</si>
  <si>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</si>
  <si>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</si>
  <si>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</si>
  <si>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</si>
  <si>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</si>
  <si>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</si>
  <si>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</si>
  <si>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</si>
  <si>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</si>
  <si>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</si>
  <si>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</si>
  <si>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</si>
  <si>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</si>
  <si>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</si>
  <si>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</si>
  <si>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</si>
  <si>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</si>
  <si>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</si>
  <si>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</si>
  <si>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</si>
  <si>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</si>
  <si>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</si>
  <si>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</si>
  <si>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</si>
  <si>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</si>
  <si>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</si>
  <si>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</si>
  <si>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</si>
  <si>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</si>
  <si>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</si>
  <si>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</si>
  <si>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</si>
  <si>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</si>
  <si>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</si>
  <si>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</si>
  <si>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</si>
  <si>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</si>
  <si>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</si>
  <si>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</si>
  <si>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</si>
  <si>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</si>
  <si>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</si>
  <si>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</si>
  <si>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</si>
  <si>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</si>
  <si>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</si>
  <si>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</si>
  <si>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</si>
  <si>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</si>
  <si>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</si>
  <si>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</si>
  <si>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</si>
  <si>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</si>
  <si>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</si>
  <si>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</si>
  <si>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</si>
  <si>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</si>
  <si>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</si>
  <si>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</si>
  <si>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</si>
  <si>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</si>
  <si>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</si>
  <si>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</si>
  <si>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</si>
  <si>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</si>
  <si>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</si>
  <si>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</si>
  <si>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</si>
  <si>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</si>
  <si>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</si>
  <si>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</si>
  <si>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</si>
  <si>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</si>
  <si>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</si>
  <si>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</si>
  <si>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</si>
  <si>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</si>
  <si>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</si>
  <si>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</si>
  <si>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</si>
  <si>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</si>
  <si>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</si>
  <si>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</si>
  <si>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</si>
  <si>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</si>
  <si>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</si>
  <si>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</si>
  <si>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</si>
  <si>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</si>
  <si>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</si>
  <si>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</si>
  <si>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</si>
  <si>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</si>
  <si>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</si>
  <si>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</si>
  <si>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</si>
  <si>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</si>
  <si>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</si>
  <si>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</si>
  <si>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</si>
  <si>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</si>
  <si>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</si>
  <si>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</si>
  <si>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</si>
  <si>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</si>
  <si>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</si>
  <si>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</si>
  <si>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</si>
  <si>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</si>
  <si>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</si>
  <si>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</si>
  <si>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</si>
  <si>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</si>
  <si>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</si>
  <si>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</si>
  <si>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</si>
  <si>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</si>
  <si>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</si>
  <si>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</si>
  <si>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</si>
  <si>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</si>
  <si>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</si>
  <si>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</si>
  <si>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</si>
  <si>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</si>
  <si>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</si>
  <si>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</si>
  <si>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</si>
  <si>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</si>
  <si>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</si>
  <si>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</si>
  <si>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</si>
  <si>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</si>
  <si>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</si>
  <si>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</si>
  <si>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</si>
  <si>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</si>
  <si>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</si>
  <si>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</si>
  <si>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</si>
  <si>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</si>
  <si>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</si>
  <si>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</si>
  <si>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</si>
  <si>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</si>
  <si>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</si>
  <si>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</si>
  <si>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</si>
  <si>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</si>
  <si>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</si>
  <si>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</si>
  <si>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</si>
  <si>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</si>
  <si>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</si>
  <si>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</si>
  <si>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</si>
  <si>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</si>
  <si>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</si>
  <si>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</si>
  <si>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</si>
  <si>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</si>
  <si>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</si>
  <si>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</si>
  <si>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</si>
  <si>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</si>
  <si>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</si>
  <si>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</si>
  <si>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</si>
  <si>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</si>
  <si>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</si>
  <si>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</si>
  <si>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</si>
  <si>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</si>
  <si>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</si>
  <si>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</si>
  <si>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</si>
  <si>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</si>
  <si>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</si>
  <si>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</si>
  <si>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</si>
  <si>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</si>
  <si>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</si>
  <si>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</si>
  <si>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</si>
  <si>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</si>
  <si>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</si>
  <si>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</si>
  <si>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</si>
  <si>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</si>
  <si>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</si>
  <si>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</si>
  <si>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</si>
  <si>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</si>
  <si>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</si>
  <si>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</si>
  <si>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</si>
  <si>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</si>
  <si>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</si>
  <si>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</si>
  <si>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</si>
  <si>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</si>
  <si>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</si>
  <si>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</si>
  <si>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</si>
  <si>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</si>
  <si>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</si>
  <si>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</si>
  <si>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</si>
  <si>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</si>
  <si>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</si>
  <si>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</si>
  <si>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</si>
  <si>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</si>
  <si>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</si>
  <si>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</si>
  <si>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</si>
  <si>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</si>
  <si>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</si>
  <si>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</si>
  <si>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</si>
  <si>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</si>
  <si>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</si>
  <si>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</si>
  <si>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</si>
  <si>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</si>
  <si>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</si>
  <si>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</si>
  <si>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</si>
  <si>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</si>
  <si>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</si>
  <si>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</si>
  <si>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</si>
  <si>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</si>
  <si>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</si>
  <si>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</si>
  <si>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</si>
  <si>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</si>
  <si>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</si>
  <si>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</si>
  <si>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</si>
  <si>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</si>
  <si>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</si>
  <si>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</si>
  <si>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</si>
  <si>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</si>
  <si>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</si>
  <si>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</si>
  <si>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</si>
  <si>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</si>
  <si>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</si>
  <si>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</si>
  <si>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</si>
  <si>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</si>
  <si>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</si>
  <si>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</si>
  <si>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</si>
  <si>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</si>
  <si>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</si>
  <si>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</si>
  <si>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</si>
  <si>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</si>
  <si>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</si>
  <si>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</si>
  <si>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</si>
  <si>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</si>
  <si>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</si>
  <si>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</si>
  <si>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</si>
  <si>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</si>
  <si>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</si>
  <si>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</si>
  <si>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</si>
  <si>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</si>
  <si>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</si>
  <si>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</si>
  <si>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</si>
  <si>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</si>
  <si>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</si>
  <si>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</si>
  <si>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</si>
  <si>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</si>
  <si>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</si>
  <si>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</si>
  <si>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</si>
  <si>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</si>
  <si>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</si>
  <si>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</si>
  <si>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</si>
  <si>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</si>
  <si>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</si>
  <si>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</si>
  <si>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</si>
  <si>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</si>
  <si>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</si>
  <si>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</si>
  <si>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</si>
  <si>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</si>
  <si>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</si>
  <si>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</si>
  <si>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</si>
  <si>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</si>
  <si>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</si>
  <si>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</si>
  <si>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</si>
  <si>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</si>
  <si>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</si>
  <si>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</si>
  <si>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</si>
  <si>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</si>
  <si>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</si>
  <si>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</si>
  <si>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</si>
  <si>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</si>
  <si>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</si>
  <si>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</si>
  <si>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</si>
  <si>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</si>
  <si>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</si>
  <si>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</si>
  <si>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</si>
  <si>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</si>
  <si>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</si>
  <si>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</si>
  <si>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</si>
  <si>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</si>
  <si>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</si>
  <si>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</si>
  <si>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</si>
  <si>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</si>
  <si>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</si>
  <si>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</si>
  <si>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</si>
  <si>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</si>
  <si>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</si>
  <si>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</si>
  <si>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</si>
  <si>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</si>
  <si>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</si>
  <si>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</si>
  <si>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</si>
  <si>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</si>
  <si>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</si>
  <si>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</si>
  <si>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</si>
  <si>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</si>
  <si>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</si>
  <si>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</si>
  <si>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</si>
  <si>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</si>
  <si>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</si>
  <si>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</si>
  <si>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</si>
  <si>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</si>
  <si>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</si>
  <si>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</si>
  <si>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</si>
  <si>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</si>
  <si>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</si>
  <si>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</si>
  <si>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</si>
  <si>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</si>
  <si>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</si>
  <si>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</si>
  <si>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</si>
  <si>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</si>
  <si>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</si>
  <si>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</si>
  <si>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</si>
  <si>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</si>
  <si>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</si>
  <si>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</si>
  <si>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</si>
  <si>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</si>
  <si>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</si>
  <si>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</si>
  <si>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</si>
  <si>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</si>
  <si>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</si>
  <si>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</si>
  <si>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</si>
  <si>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</si>
  <si>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</si>
  <si>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</si>
  <si>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</si>
  <si>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</si>
  <si>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</si>
  <si>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</si>
  <si>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</si>
  <si>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</si>
  <si>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</si>
  <si>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</si>
  <si>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</si>
  <si>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</si>
  <si>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</si>
  <si>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</si>
  <si>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</si>
  <si>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</si>
  <si>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</si>
  <si>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</si>
  <si>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</si>
  <si>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</si>
  <si>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</si>
  <si>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</si>
  <si>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</si>
  <si>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</si>
  <si>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</si>
  <si>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</si>
  <si>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</si>
  <si>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</si>
  <si>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</si>
  <si>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</si>
  <si>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</si>
  <si>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</si>
  <si>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</si>
  <si>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</si>
  <si>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</si>
  <si>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</si>
  <si>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</si>
  <si>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</si>
  <si>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</si>
  <si>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</si>
  <si>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</si>
  <si>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</si>
  <si>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</si>
  <si>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</si>
  <si>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</si>
  <si>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</si>
  <si>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</si>
  <si>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</si>
  <si>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</si>
  <si>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</si>
  <si>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</si>
  <si>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</si>
  <si>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</si>
  <si>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</si>
  <si>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</si>
  <si>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</si>
  <si>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</si>
  <si>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</si>
  <si>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</si>
  <si>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</si>
  <si>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</si>
  <si>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</si>
  <si>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</si>
  <si>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</si>
  <si>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</si>
  <si>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</si>
  <si>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</si>
  <si>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</si>
  <si>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</si>
  <si>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</si>
  <si>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</si>
  <si>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</si>
  <si>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</si>
  <si>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</si>
  <si>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</si>
  <si>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</si>
  <si>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</si>
  <si>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</si>
  <si>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</si>
  <si>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</si>
  <si>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</si>
  <si>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</si>
  <si>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</si>
  <si>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</si>
  <si>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</si>
  <si>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</si>
  <si>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</si>
  <si>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</si>
  <si>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</si>
  <si>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</si>
  <si>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</si>
  <si>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</si>
  <si>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</si>
  <si>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</si>
  <si>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</si>
  <si>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</si>
  <si>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</si>
  <si>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</si>
  <si>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</si>
  <si>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</si>
  <si>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</si>
  <si>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</si>
  <si>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</si>
  <si>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</si>
  <si>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</si>
  <si>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</si>
  <si>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</si>
  <si>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</si>
  <si>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</si>
  <si>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</si>
  <si>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</si>
  <si>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</si>
  <si>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</si>
  <si>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</si>
  <si>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</si>
  <si>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</si>
  <si>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</si>
  <si>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</si>
  <si>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</si>
  <si>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</si>
  <si>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</si>
  <si>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</si>
  <si>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</si>
  <si>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</si>
  <si>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</si>
  <si>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</si>
  <si>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</si>
  <si>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</si>
  <si>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</si>
  <si>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</si>
  <si>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</si>
  <si>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</si>
  <si>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</si>
  <si>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</si>
  <si>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</si>
  <si>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</si>
  <si>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</si>
  <si>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</si>
  <si>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</si>
  <si>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</si>
  <si>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</si>
  <si>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</si>
  <si>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</si>
  <si>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</si>
  <si>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</si>
  <si>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</si>
  <si>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</si>
  <si>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</si>
  <si>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</si>
  <si>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</si>
  <si>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</si>
  <si>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</si>
  <si>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</si>
  <si>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</si>
  <si>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</si>
  <si>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</si>
  <si>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</si>
  <si>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</si>
  <si>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</si>
  <si>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</si>
  <si>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</si>
  <si>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</si>
  <si>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</si>
  <si>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</si>
  <si>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</si>
  <si>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</si>
  <si>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</si>
  <si>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</si>
  <si>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</si>
  <si>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</si>
  <si>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</si>
  <si>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</si>
  <si>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</si>
  <si>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</si>
  <si>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</si>
  <si>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</si>
  <si>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</si>
  <si>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</si>
  <si>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</si>
  <si>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</si>
  <si>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</si>
  <si>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</si>
  <si>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</si>
  <si>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</si>
  <si>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</si>
  <si>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</si>
  <si>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</si>
  <si>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</si>
  <si>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</si>
  <si>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</si>
  <si>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</si>
  <si>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</si>
  <si>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</si>
  <si>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</si>
  <si>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</si>
  <si>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</si>
  <si>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</si>
  <si>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</si>
  <si>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</si>
  <si>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</si>
  <si>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</si>
  <si>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</si>
  <si>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</si>
  <si>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</si>
  <si>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</si>
  <si>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</si>
  <si>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</si>
  <si>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</si>
  <si>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</si>
  <si>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</si>
  <si>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</si>
  <si>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</si>
  <si>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</si>
  <si>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</si>
  <si>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</si>
  <si>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</si>
  <si>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</si>
  <si>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</si>
  <si>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</si>
  <si>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</si>
  <si>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</si>
  <si>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</si>
  <si>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</si>
  <si>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</si>
  <si>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</si>
  <si>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</si>
  <si>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</si>
  <si>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</si>
  <si>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</si>
  <si>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</si>
  <si>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</si>
  <si>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</si>
  <si>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</si>
  <si>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</si>
  <si>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</si>
  <si>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</si>
  <si>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</si>
  <si>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</si>
  <si>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</si>
  <si>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</si>
  <si>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</si>
  <si>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</si>
  <si>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</si>
  <si>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</si>
  <si>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</si>
  <si>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</si>
  <si>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</si>
  <si>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</si>
  <si>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</si>
  <si>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</si>
  <si>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</si>
  <si>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</si>
  <si>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</si>
  <si>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</si>
  <si>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</si>
  <si>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</si>
  <si>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</si>
  <si>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</si>
  <si>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</si>
  <si>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</si>
  <si>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</si>
  <si>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</si>
  <si>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</si>
  <si>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</si>
  <si>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</si>
  <si>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</si>
  <si>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</si>
  <si>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</si>
  <si>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</si>
  <si>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</si>
  <si>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</si>
  <si>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</si>
  <si>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</si>
  <si>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</si>
  <si>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</si>
  <si>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</si>
  <si>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</si>
  <si>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</si>
  <si>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</si>
  <si>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</si>
  <si>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</si>
  <si>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</si>
  <si>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</si>
  <si>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</si>
  <si>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</si>
  <si>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</si>
  <si>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</si>
  <si>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</si>
  <si>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</si>
  <si>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</si>
  <si>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</si>
  <si>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</si>
  <si>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</si>
  <si>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</si>
  <si>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</si>
  <si>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</si>
  <si>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</si>
  <si>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</si>
  <si>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</si>
  <si>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</si>
  <si>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</si>
  <si>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</si>
  <si>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</si>
  <si>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</si>
  <si>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</si>
  <si>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</si>
  <si>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</si>
  <si>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</si>
  <si>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</si>
  <si>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</si>
  <si>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</si>
  <si>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</si>
  <si>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</si>
  <si>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</si>
  <si>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</si>
  <si>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</si>
  <si>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</si>
  <si>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</si>
  <si>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</si>
  <si>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</si>
  <si>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</si>
  <si>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</si>
  <si>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</si>
  <si>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</si>
  <si>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</si>
  <si>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</si>
  <si>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</si>
  <si>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</si>
  <si>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</si>
  <si>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</si>
  <si>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</si>
  <si>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</si>
  <si>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</si>
  <si>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</si>
  <si>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</si>
  <si>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</si>
  <si>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</si>
  <si>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</si>
  <si>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</si>
  <si>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</si>
  <si>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</si>
  <si>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</si>
  <si>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</si>
  <si>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</si>
  <si>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</si>
  <si>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</si>
  <si>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</si>
  <si>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</si>
  <si>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</si>
  <si>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</si>
  <si>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</si>
  <si>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</si>
  <si>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</si>
  <si>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</si>
  <si>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</si>
  <si>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</si>
  <si>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</si>
  <si>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</si>
  <si>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</si>
  <si>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</si>
  <si>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</si>
  <si>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</si>
  <si>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</si>
  <si>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</si>
  <si>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</si>
  <si>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</si>
  <si>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</si>
  <si>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</si>
  <si>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</si>
  <si>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</si>
  <si>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</si>
  <si>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</si>
  <si>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</si>
  <si>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</si>
  <si>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</si>
  <si>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</si>
  <si>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</si>
  <si>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</si>
  <si>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</si>
  <si>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</si>
  <si>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</si>
  <si>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</si>
  <si>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</si>
  <si>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</si>
  <si>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</si>
  <si>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</si>
  <si>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</si>
  <si>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</si>
  <si>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</si>
  <si>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</si>
  <si>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</si>
  <si>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</si>
  <si>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</si>
  <si>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</si>
  <si>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</si>
  <si>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</si>
  <si>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</si>
  <si>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</si>
  <si>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</si>
  <si>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</si>
  <si>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</si>
  <si>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</si>
  <si>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</si>
  <si>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</si>
  <si>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</si>
  <si>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</si>
  <si>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</si>
  <si>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</si>
  <si>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</si>
  <si>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</si>
  <si>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</si>
  <si>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</si>
  <si>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</si>
  <si>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</si>
  <si>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</si>
  <si>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</si>
  <si>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</si>
  <si>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</si>
  <si>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</si>
  <si>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</si>
  <si>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</si>
  <si>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</si>
  <si>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</si>
  <si>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</si>
  <si>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</si>
  <si>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</si>
  <si>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</si>
  <si>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</si>
  <si>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</si>
  <si>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</si>
  <si>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</si>
  <si>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</si>
  <si>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</si>
  <si>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</si>
  <si>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</si>
  <si>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</si>
  <si>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</si>
  <si>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</si>
  <si>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</si>
  <si>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</si>
  <si>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</si>
  <si>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</si>
  <si>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</si>
  <si>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</si>
  <si>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</si>
  <si>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</si>
  <si>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</si>
  <si>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</si>
  <si>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</si>
  <si>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</si>
  <si>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</si>
  <si>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</si>
  <si>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</si>
  <si>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</si>
  <si>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</si>
  <si>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</si>
  <si>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</si>
  <si>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</si>
  <si>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</si>
  <si>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</si>
  <si>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</si>
  <si>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</si>
  <si>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</si>
  <si>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</si>
  <si>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</si>
  <si>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</si>
  <si>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</si>
  <si>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</si>
  <si>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</si>
  <si>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</si>
  <si>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</si>
  <si>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</si>
  <si>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</si>
  <si>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</si>
  <si>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</si>
  <si>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</si>
  <si>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</si>
  <si>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</si>
  <si>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</si>
  <si>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</si>
  <si>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</si>
  <si>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</si>
  <si>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</si>
  <si>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</si>
  <si>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</si>
  <si>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</si>
  <si>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</si>
  <si>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</si>
  <si>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</si>
  <si>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</si>
  <si>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</si>
  <si>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</si>
  <si>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</si>
  <si>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</si>
  <si>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</si>
  <si>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</si>
  <si>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</si>
  <si>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</si>
  <si>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</si>
  <si>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</si>
  <si>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</si>
  <si>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</si>
  <si>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</si>
  <si>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</si>
  <si>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</si>
  <si>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</si>
  <si>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</si>
  <si>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</si>
  <si>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</si>
  <si>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</si>
  <si>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</si>
  <si>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</si>
  <si>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</si>
  <si>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</si>
  <si>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</si>
  <si>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</si>
  <si>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</si>
  <si>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</si>
  <si>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</si>
  <si>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</si>
  <si>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</si>
  <si>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</si>
  <si>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</si>
  <si>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</si>
  <si>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</si>
  <si>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</si>
  <si>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</si>
  <si>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</si>
  <si>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</si>
  <si>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</si>
  <si>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</si>
  <si>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</si>
  <si>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</si>
  <si>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</si>
  <si>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</si>
  <si>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</si>
  <si>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</si>
  <si>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</si>
  <si>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</si>
  <si>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</si>
  <si>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</si>
  <si>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</si>
  <si>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</si>
  <si>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</si>
  <si>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</si>
  <si>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</si>
  <si>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</si>
  <si>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</si>
  <si>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</si>
  <si>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</si>
  <si>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</si>
  <si>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</si>
  <si>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</si>
  <si>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</si>
  <si>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</si>
  <si>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</si>
  <si>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</si>
  <si>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</si>
  <si>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</si>
  <si>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</si>
  <si>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</si>
  <si>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</si>
  <si>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</si>
  <si>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</si>
  <si>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</si>
  <si>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</si>
  <si>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</si>
  <si>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</si>
  <si>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</si>
  <si>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</si>
  <si>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</si>
  <si>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</si>
  <si>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</si>
  <si>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</si>
  <si>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</si>
  <si>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</si>
  <si>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</si>
  <si>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</si>
  <si>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</si>
  <si>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</si>
  <si>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</si>
  <si>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</si>
  <si>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</si>
  <si>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</si>
  <si>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</si>
  <si>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</si>
  <si>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</si>
  <si>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</si>
  <si>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</si>
  <si>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</si>
  <si>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</si>
  <si>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</si>
  <si>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</si>
  <si>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</si>
  <si>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</si>
  <si>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</si>
  <si>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</si>
  <si>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</si>
  <si>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</si>
  <si>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</si>
  <si>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</si>
  <si>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</si>
  <si>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</si>
  <si>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</si>
  <si>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</si>
  <si>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</si>
  <si>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</si>
  <si>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</si>
  <si>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</si>
  <si>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</si>
  <si>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</si>
  <si>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</si>
  <si>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</si>
  <si>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</si>
  <si>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</si>
  <si>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</si>
  <si>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</si>
  <si>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</si>
  <si>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</si>
  <si>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</si>
  <si>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</si>
  <si>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</si>
  <si>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</si>
  <si>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</si>
  <si>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</si>
  <si>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</si>
  <si>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</si>
  <si>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</si>
  <si>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</si>
  <si>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</si>
  <si>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</si>
  <si>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</si>
  <si>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</si>
  <si>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</si>
  <si>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</si>
  <si>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</si>
  <si>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</si>
  <si>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</si>
  <si>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</si>
  <si>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</si>
  <si>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</si>
  <si>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</si>
  <si>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</si>
  <si>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</si>
  <si>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</si>
  <si>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</si>
  <si>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</si>
  <si>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</si>
  <si>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</si>
  <si>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</si>
  <si>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</si>
  <si>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</si>
  <si>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</si>
  <si>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</si>
  <si>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</si>
  <si>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</si>
  <si>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</si>
  <si>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</si>
  <si>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</si>
  <si>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</si>
  <si>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</si>
  <si>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</si>
  <si>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</si>
  <si>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</si>
  <si>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</si>
  <si>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</si>
  <si>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</si>
  <si>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</si>
  <si>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</si>
  <si>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</si>
  <si>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</si>
  <si>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</si>
  <si>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</si>
  <si>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</si>
  <si>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</si>
  <si>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</si>
  <si>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</si>
  <si>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</si>
  <si>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</si>
  <si>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</si>
  <si>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</si>
  <si>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</si>
  <si>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</si>
  <si>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</si>
  <si>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</si>
  <si>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</si>
  <si>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</si>
  <si>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</si>
  <si>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</si>
  <si>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</si>
  <si>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</si>
  <si>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</si>
  <si>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</si>
  <si>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</si>
  <si>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</si>
  <si>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</si>
  <si>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</si>
  <si>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</si>
  <si>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</si>
  <si>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</si>
  <si>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</si>
  <si>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</si>
  <si>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</si>
  <si>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</si>
  <si>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</si>
  <si>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</si>
  <si>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</si>
  <si>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</si>
  <si>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</si>
  <si>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</si>
  <si>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</si>
  <si>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</si>
  <si>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</si>
  <si>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</si>
  <si>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</si>
  <si>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</si>
  <si>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</si>
  <si>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</si>
  <si>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</si>
  <si>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</si>
  <si>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</si>
  <si>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</si>
  <si>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</si>
  <si>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</si>
  <si>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</si>
  <si>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</si>
  <si>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</si>
  <si>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</si>
  <si>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</si>
  <si>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</si>
  <si>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</si>
  <si>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</si>
  <si>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</si>
  <si>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</si>
  <si>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</si>
  <si>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</si>
  <si>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</si>
  <si>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</si>
  <si>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</si>
  <si>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</si>
  <si>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</si>
  <si>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</si>
  <si>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</si>
  <si>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</si>
  <si>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</si>
  <si>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</si>
  <si>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</si>
  <si>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</si>
  <si>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</si>
  <si>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</si>
  <si>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</si>
  <si>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</si>
  <si>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</si>
  <si>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</si>
  <si>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</si>
  <si>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</si>
  <si>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</si>
  <si>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</si>
  <si>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</si>
  <si>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</si>
  <si>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</si>
  <si>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</si>
  <si>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</si>
  <si>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</si>
  <si>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</si>
  <si>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</si>
  <si>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</si>
  <si>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</si>
  <si>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</si>
  <si>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</si>
  <si>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</si>
  <si>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</si>
  <si>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</si>
  <si>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</si>
  <si>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</si>
  <si>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</si>
  <si>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</si>
  <si>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</si>
  <si>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</si>
  <si>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</si>
  <si>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</si>
  <si>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</si>
  <si>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</si>
  <si>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</si>
  <si>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</si>
  <si>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</si>
  <si>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</si>
  <si>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</si>
  <si>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</si>
  <si>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</si>
  <si>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</si>
  <si>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</si>
  <si>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</si>
  <si>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</si>
  <si>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</si>
  <si>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</si>
  <si>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</si>
  <si>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</si>
  <si>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</si>
  <si>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</si>
  <si>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</si>
  <si>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</si>
  <si>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</si>
  <si>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</si>
  <si>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</si>
  <si>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</si>
  <si>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</si>
  <si>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</si>
  <si>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</si>
  <si>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</si>
  <si>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</si>
  <si>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</si>
  <si>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</si>
  <si>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</si>
  <si>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</si>
  <si>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</si>
  <si>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</si>
  <si>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</si>
  <si>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</si>
  <si>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</si>
  <si>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</si>
  <si>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</si>
  <si>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</si>
  <si>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</si>
  <si>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</si>
  <si>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</si>
  <si>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</si>
  <si>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</si>
  <si>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</si>
  <si>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</si>
  <si>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</si>
  <si>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</si>
  <si>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</si>
  <si>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</si>
  <si>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</si>
  <si>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</si>
  <si>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</si>
  <si>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</si>
  <si>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</si>
  <si>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</si>
  <si>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</si>
  <si>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</si>
  <si>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</si>
  <si>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</si>
  <si>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</si>
  <si>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</si>
  <si>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</si>
  <si>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</si>
  <si>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</si>
  <si>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</si>
  <si>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</si>
  <si>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</si>
  <si>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</si>
  <si>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</si>
  <si>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</si>
  <si>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</si>
  <si>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</si>
  <si>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</si>
  <si>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</si>
  <si>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</si>
  <si>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</si>
  <si>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</si>
  <si>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</si>
  <si>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</si>
  <si>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</si>
  <si>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</si>
  <si>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</si>
  <si>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</si>
  <si>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</si>
  <si>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</si>
  <si>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</si>
  <si>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</si>
  <si>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</si>
  <si>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</si>
  <si>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</si>
  <si>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</si>
  <si>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</si>
  <si>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</si>
  <si>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</si>
  <si>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</si>
  <si>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</si>
  <si>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</si>
  <si>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</si>
  <si>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</si>
  <si>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</si>
  <si>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</si>
  <si>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</si>
  <si>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</si>
  <si>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</si>
  <si>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</si>
  <si>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</si>
  <si>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</si>
  <si>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</si>
  <si>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</si>
  <si>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</si>
  <si>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</si>
  <si>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</si>
  <si>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</si>
  <si>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</si>
  <si>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</si>
  <si>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</si>
  <si>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</si>
  <si>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</si>
  <si>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</si>
  <si>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</si>
  <si>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</si>
  <si>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</si>
  <si>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</si>
  <si>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</si>
  <si>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</si>
  <si>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</si>
  <si>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</si>
  <si>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</si>
  <si>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</si>
  <si>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</si>
  <si>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</si>
  <si>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</si>
  <si>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</si>
  <si>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</si>
  <si>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</si>
  <si>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</si>
  <si>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</si>
  <si>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</si>
  <si>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</si>
  <si>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</si>
  <si>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</si>
  <si>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</si>
  <si>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</si>
  <si>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</si>
  <si>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</si>
  <si>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</si>
  <si>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</si>
  <si>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</si>
  <si>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</si>
  <si>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</si>
  <si>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</si>
  <si>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</si>
  <si>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</si>
  <si>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</si>
  <si>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</si>
  <si>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</si>
  <si>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</si>
  <si>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</si>
  <si>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</si>
  <si>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</si>
  <si>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</si>
  <si>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</si>
  <si>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</si>
  <si>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</si>
  <si>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</si>
  <si>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</si>
  <si>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</si>
  <si>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</si>
  <si>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</si>
  <si>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</si>
  <si>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</si>
  <si>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</si>
  <si>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</si>
  <si>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</si>
  <si>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</si>
  <si>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</si>
  <si>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</si>
  <si>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</si>
  <si>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</si>
  <si>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</si>
  <si>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</si>
  <si>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</si>
  <si>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</si>
  <si>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</si>
  <si>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</si>
  <si>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</si>
  <si>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</si>
  <si>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</si>
  <si>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</si>
  <si>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</si>
  <si>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</si>
  <si>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</si>
  <si>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</si>
  <si>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</si>
  <si>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</si>
  <si>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</si>
  <si>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</si>
  <si>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</si>
  <si>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</si>
  <si>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</si>
  <si>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</si>
  <si>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</si>
  <si>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</si>
  <si>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</si>
  <si>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</si>
  <si>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</si>
  <si>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</si>
  <si>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</si>
  <si>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</si>
  <si>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</si>
  <si>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</si>
  <si>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</si>
  <si>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</si>
  <si>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</si>
  <si>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</si>
  <si>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</si>
  <si>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</si>
  <si>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</si>
  <si>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</si>
  <si>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</si>
  <si>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</si>
  <si>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</si>
  <si>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</si>
  <si>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</si>
  <si>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</si>
  <si>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</si>
  <si>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</si>
  <si>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</si>
  <si>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</si>
  <si>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</si>
  <si>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</si>
  <si>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</si>
  <si>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</si>
  <si>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</si>
  <si>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</si>
  <si>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</si>
  <si>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</si>
  <si>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</si>
  <si>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</si>
  <si>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</si>
  <si>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</si>
  <si>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</si>
  <si>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</si>
  <si>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</si>
  <si>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</si>
  <si>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</si>
  <si>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</si>
  <si>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</si>
  <si>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</si>
  <si>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</si>
  <si>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</si>
  <si>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</si>
  <si>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</si>
  <si>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</si>
  <si>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</si>
  <si>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</si>
  <si>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</si>
  <si>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</si>
  <si>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</si>
  <si>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</si>
  <si>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</si>
  <si>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</si>
  <si>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</si>
  <si>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</si>
  <si>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</si>
  <si>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</si>
  <si>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</si>
  <si>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</si>
  <si>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</si>
  <si>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</si>
  <si>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</si>
  <si>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</si>
  <si>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</si>
  <si>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</si>
  <si>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</si>
  <si>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</si>
  <si>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</si>
  <si>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</si>
  <si>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</si>
  <si>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</si>
  <si>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</si>
  <si>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</si>
  <si>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</si>
  <si>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</si>
  <si>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</si>
  <si>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</si>
  <si>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</si>
  <si>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</si>
  <si>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</si>
  <si>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</si>
  <si>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</si>
  <si>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</si>
  <si>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</si>
  <si>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</si>
  <si>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</si>
  <si>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</si>
  <si>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</si>
  <si>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</si>
  <si>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</si>
  <si>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</si>
  <si>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</si>
  <si>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</si>
  <si>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</si>
  <si>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</si>
  <si>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</si>
  <si>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</si>
  <si>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</si>
  <si>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</si>
  <si>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</si>
  <si>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</si>
  <si>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</si>
  <si>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</si>
  <si>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</si>
  <si>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</si>
  <si>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</si>
  <si>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</si>
  <si>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</si>
  <si>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</si>
  <si>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</si>
  <si>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</si>
  <si>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</si>
  <si>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</si>
  <si>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</si>
  <si>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</si>
  <si>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</si>
  <si>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</si>
  <si>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</si>
  <si>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</si>
  <si>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</si>
  <si>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</si>
  <si>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</si>
  <si>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</si>
  <si>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</si>
  <si>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</si>
  <si>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</si>
  <si>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</si>
  <si>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</si>
  <si>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</si>
  <si>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</si>
  <si>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</si>
  <si>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</si>
  <si>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</si>
  <si>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</si>
  <si>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</si>
  <si>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</si>
  <si>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</si>
  <si>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</si>
  <si>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</si>
  <si>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</si>
  <si>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</si>
  <si>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</si>
  <si>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</si>
  <si>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</si>
  <si>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</si>
  <si>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</si>
  <si>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</si>
  <si>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</si>
  <si>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</si>
  <si>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</si>
  <si>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</si>
  <si>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</si>
  <si>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</si>
  <si>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</si>
  <si>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</si>
  <si>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</si>
  <si>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</si>
  <si>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</si>
  <si>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</si>
  <si>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</si>
  <si>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</si>
  <si>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</si>
  <si>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</si>
  <si>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</si>
  <si>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</si>
  <si>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</si>
  <si>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</si>
  <si>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</si>
  <si>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</si>
  <si>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</si>
  <si>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</si>
  <si>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</si>
  <si>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</si>
  <si>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</si>
  <si>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</si>
  <si>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</si>
  <si>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</si>
  <si>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</si>
  <si>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</si>
  <si>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</si>
  <si>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</si>
  <si>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</si>
  <si>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</si>
  <si>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</si>
  <si>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</si>
  <si>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</si>
  <si>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</si>
  <si>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</si>
  <si>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</si>
  <si>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</si>
  <si>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</si>
  <si>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</si>
  <si>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</si>
  <si>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</si>
  <si>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</si>
  <si>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</si>
  <si>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</si>
  <si>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</si>
  <si>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</si>
  <si>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</si>
  <si>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</si>
  <si>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</si>
  <si>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</si>
  <si>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</si>
  <si>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</si>
  <si>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</si>
  <si>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</si>
  <si>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</si>
  <si>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</si>
  <si>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</si>
  <si>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</si>
  <si>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</si>
  <si>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</si>
  <si>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</si>
  <si>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</si>
  <si>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</si>
  <si>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</si>
  <si>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</si>
  <si>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</si>
  <si>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</si>
  <si>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</si>
  <si>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</si>
  <si>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</si>
  <si>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</si>
  <si>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</si>
  <si>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</si>
  <si>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</si>
  <si>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</si>
  <si>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</si>
  <si>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</si>
  <si>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</si>
  <si>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</si>
  <si>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</si>
  <si>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</si>
  <si>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</si>
  <si>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</si>
  <si>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</si>
  <si>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</si>
  <si>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</si>
  <si>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</si>
  <si>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</si>
  <si>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</si>
  <si>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</si>
  <si>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</si>
  <si>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</si>
  <si>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</si>
  <si>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</si>
  <si>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</si>
  <si>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</si>
  <si>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</si>
  <si>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</si>
  <si>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</si>
  <si>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</si>
  <si>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</si>
  <si>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</si>
  <si>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</si>
  <si>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</si>
  <si>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</si>
  <si>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</si>
  <si>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</si>
  <si>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</si>
  <si>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</si>
  <si>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</si>
  <si>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</si>
  <si>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</si>
  <si>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</si>
  <si>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</si>
  <si>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</si>
  <si>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</si>
  <si>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</si>
  <si>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</si>
  <si>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</si>
  <si>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</si>
  <si>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</si>
  <si>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</si>
  <si>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</si>
  <si>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</si>
  <si>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</si>
  <si>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</si>
  <si>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</si>
  <si>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</si>
  <si>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</si>
  <si>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</si>
  <si>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</si>
  <si>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</si>
  <si>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</si>
  <si>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</si>
  <si>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</si>
  <si>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</si>
  <si>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</si>
  <si>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</si>
  <si>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</si>
  <si>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</si>
  <si>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</si>
  <si>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</si>
  <si>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</si>
  <si>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</si>
  <si>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</si>
  <si>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</si>
  <si>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</si>
  <si>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</si>
  <si>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</si>
  <si>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</si>
  <si>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</si>
  <si>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</si>
  <si>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</si>
  <si>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</si>
  <si>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</si>
  <si>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</si>
  <si>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</si>
  <si>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</si>
  <si>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indexed="8"/>
        <rFont val="Calibri"/>
        <family val="2"/>
      </rPr>
      <t>name</t>
    </r>
    <r>
      <rPr>
        <i/>
        <sz val="11"/>
        <color indexed="8"/>
        <rFont val="Calibri"/>
        <family val="2"/>
      </rPr>
      <t xml:space="preserve"> of the </t>
    </r>
    <r>
      <rPr>
        <b/>
        <sz val="11"/>
        <color indexed="8"/>
        <rFont val="Calibri"/>
        <family val="2"/>
      </rPr>
      <t xml:space="preserve">Fund-Function-Object </t>
    </r>
    <r>
      <rPr>
        <sz val="11"/>
        <color indexed="8"/>
        <rFont val="Calibri"/>
        <family val="2"/>
      </rPr>
      <t>of the account</t>
    </r>
    <r>
      <rPr>
        <b/>
        <sz val="11"/>
        <color indexed="8"/>
        <rFont val="Calibri"/>
        <family val="2"/>
      </rPr>
      <t xml:space="preserve"> </t>
    </r>
    <r>
      <rPr>
        <i/>
        <sz val="11"/>
        <color indexed="8"/>
        <rFont val="Calibri"/>
        <family val="2"/>
      </rPr>
      <t xml:space="preserve">where the payment was made on each contract in the current year. </t>
    </r>
  </si>
  <si>
    <r>
      <t xml:space="preserve">3.  In Column (C) enter the </t>
    </r>
    <r>
      <rPr>
        <b/>
        <i/>
        <sz val="11"/>
        <color indexed="8"/>
        <rFont val="Calibri"/>
        <family val="2"/>
      </rPr>
      <t>name of the Company</t>
    </r>
    <r>
      <rPr>
        <i/>
        <sz val="11"/>
        <color indexed="8"/>
        <rFont val="Calibri"/>
        <family val="2"/>
      </rPr>
      <t xml:space="preserve"> that is listed on the contract. </t>
    </r>
  </si>
  <si>
    <r>
      <t xml:space="preserve">4.  In column (D) enter the </t>
    </r>
    <r>
      <rPr>
        <b/>
        <i/>
        <sz val="11"/>
        <color indexed="8"/>
        <rFont val="Calibri"/>
        <family val="2"/>
      </rPr>
      <t xml:space="preserve">total amount </t>
    </r>
    <r>
      <rPr>
        <b/>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</si>
  <si>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</si>
  <si>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indexed="8"/>
        <rFont val="Calibri"/>
        <family val="2"/>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</si>
  <si>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indexed="8"/>
        <rFont val="Calibri"/>
        <family val="2"/>
      </rPr>
      <t>number</t>
    </r>
    <r>
      <rPr>
        <i/>
        <sz val="11"/>
        <color indexed="8"/>
        <rFont val="Calibri"/>
        <family val="2"/>
      </rPr>
      <t xml:space="preserve"> of the </t>
    </r>
    <r>
      <rPr>
        <b/>
        <sz val="11"/>
        <color indexed="8"/>
        <rFont val="Calibri"/>
        <family val="2"/>
      </rPr>
      <t>Fund-Functon-Object</t>
    </r>
    <r>
      <rPr>
        <i/>
        <sz val="11"/>
        <color indexed="8"/>
        <rFont val="Calibri"/>
        <family val="2"/>
      </rPr>
      <t xml:space="preserve"> of the account where the payment was made on each contract for the current year.  Do not enter hyphens.  Ex) Enter as 101000600                                                                             </t>
    </r>
    <r>
      <rPr>
        <b/>
        <i/>
        <u/>
        <sz val="11"/>
        <color indexed="8"/>
        <rFont val="Calibri"/>
        <family val="2"/>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</si>
  <si>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</si>
  <si>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</si>
  <si>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</si>
  <si>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</si>
  <si>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</si>
  <si>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</si>
  <si>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</si>
  <si>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</si>
  <si>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</si>
  <si>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</si>
  <si>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</si>
  <si>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</si>
  <si>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</si>
  <si>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</si>
  <si>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</si>
  <si>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</si>
  <si>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</si>
  <si>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</si>
  <si>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</si>
  <si>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</si>
  <si>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</si>
  <si>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</si>
  <si>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</si>
  <si>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</si>
  <si>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</si>
  <si>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</si>
  <si>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</si>
  <si>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</si>
  <si>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</si>
  <si>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</si>
  <si>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</si>
  <si>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</si>
  <si>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</si>
  <si>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</si>
  <si>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</si>
  <si>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</si>
  <si>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</si>
  <si>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</si>
  <si>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</si>
  <si>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</si>
  <si>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</si>
  <si>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Livingston</t>
  </si>
  <si>
    <t>1100 Indiana Avenue</t>
  </si>
  <si>
    <t>Pontiac</t>
  </si>
  <si>
    <t>tgraves@pontiac90.org</t>
  </si>
  <si>
    <t>Tera Graves</t>
  </si>
  <si>
    <t>Pontiac Township High School DistricT #90</t>
  </si>
  <si>
    <t>Pontiac Township High School District #90</t>
  </si>
  <si>
    <t>Pontiac Township high School District #90</t>
  </si>
  <si>
    <t>NO CONTRACTS</t>
  </si>
  <si>
    <t xml:space="preserve">   Livingston Area Voc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</si>
</sst>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1" x14ac:knownFonts="1">
    <font>
      <sz val="10"/>
      <name val="Arial"/>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9"/>
      <color indexed="12"/>
      <name val="Calibri"/>
      <family val="2"/>
    </font>
    <font>
      <i/>
      <sz val="10"/>
      <color indexed="8"/>
      <name val="Calibri"/>
      <family val="2"/>
    </font>
    <font>
      <sz val="10"/>
      <color indexed="8"/>
      <name val="Calibri"/>
      <family val="2"/>
    </font>
    <font>
      <b/>
      <i/>
      <u/>
      <sz val="11"/>
      <color indexed="8"/>
      <name val="Calibri"/>
      <family val="2"/>
    </font>
    <font>
      <b/>
      <sz val="12"/>
      <name val="Arial"/>
      <family val="2"/>
    </font>
    <font>
      <b/>
      <u/>
      <sz val="12"/>
      <name val="Arial"/>
      <family val="2"/>
    </font>
    <font>
      <b/>
      <i/>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sz val="8"/>
      <color theme="1"/>
      <name val="Calibri"/>
      <family val="2"/>
      <scheme val="minor"/>
    </font>
    <font>
      <b/>
      <sz val="14"/>
      <color theme="1"/>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sz val="10"/>
      <color rgb="FFFF0000"/>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b/>
      <sz val="9"/>
      <color theme="1"/>
      <name val="Arial"/>
      <family val="2"/>
    </font>
    <font>
      <sz val="10"/>
      <color theme="1"/>
      <name val="Arial"/>
      <family val="2"/>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s>
  <fills count="26">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rgb="FFDDDDDD"/>
        <bgColor indexed="64"/>
      </patternFill>
    </fill>
    <fill>
      <patternFill patternType="solid">
        <fgColor theme="0" tint="-4.9989318521683403E-2"/>
        <bgColor indexed="64"/>
      </patternFill>
    </fill>
    <fill>
      <patternFill patternType="solid">
        <fgColor theme="4"/>
        <bgColor indexed="64"/>
      </patternFill>
    </fill>
    <fill>
      <patternFill patternType="solid">
        <fgColor theme="4" tint="0.79998168889431442"/>
        <bgColor indexed="64"/>
      </patternFill>
    </fill>
    <fill>
      <patternFill patternType="solid">
        <fgColor rgb="FFC0C0C0"/>
        <bgColor indexed="64"/>
      </patternFill>
    </fill>
    <fill>
      <patternFill patternType="solid">
        <fgColor theme="0" tint="-0.249977111117893"/>
        <bgColor indexed="64"/>
      </patternFill>
    </fill>
  </fills>
  <borders count="15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right style="thin">
        <color indexed="22"/>
      </right>
      <top style="thin">
        <color indexed="22"/>
      </top>
      <bottom/>
      <diagonal/>
    </border>
    <border>
      <left/>
      <right style="thin">
        <color indexed="22"/>
      </right>
      <top/>
      <bottom/>
      <diagonal/>
    </border>
    <border>
      <left/>
      <right/>
      <top/>
      <bottom style="thin">
        <color indexed="22"/>
      </bottom>
      <diagonal/>
    </border>
    <border>
      <left style="thin">
        <color indexed="22"/>
      </left>
      <right/>
      <top/>
      <bottom/>
      <diagonal/>
    </border>
    <border>
      <left style="thin">
        <color indexed="22"/>
      </left>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style="thin">
        <color indexed="22"/>
      </left>
      <right style="thin">
        <color indexed="22"/>
      </right>
      <top style="double">
        <color indexed="22"/>
      </top>
      <bottom style="double">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double">
        <color indexed="22"/>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thin">
        <color indexed="22"/>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style="thin">
        <color indexed="55"/>
      </left>
      <right style="thin">
        <color indexed="55"/>
      </right>
      <top style="double">
        <color indexed="55"/>
      </top>
      <bottom style="thin">
        <color indexed="55"/>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style="thin">
        <color indexed="22"/>
      </left>
      <right/>
      <top/>
      <bottom style="double">
        <color indexed="22"/>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22"/>
      </left>
      <right/>
      <top style="thin">
        <color indexed="22"/>
      </top>
      <bottom style="double">
        <color indexed="22"/>
      </bottom>
      <diagonal/>
    </border>
    <border>
      <left/>
      <right/>
      <top style="double">
        <color indexed="22"/>
      </top>
      <bottom style="thin">
        <color indexed="22"/>
      </bottom>
      <diagonal/>
    </border>
    <border>
      <left style="thin">
        <color indexed="22"/>
      </left>
      <right/>
      <top style="double">
        <color indexed="22"/>
      </top>
      <bottom style="double">
        <color indexed="22"/>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top style="thin">
        <color indexed="55"/>
      </top>
      <bottom style="double">
        <color indexed="55"/>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22"/>
      </left>
      <right/>
      <top style="double">
        <color indexed="22"/>
      </top>
      <bottom/>
      <diagonal/>
    </border>
    <border>
      <left/>
      <right/>
      <top style="double">
        <color indexed="22"/>
      </top>
      <bottom/>
      <diagonal/>
    </border>
    <border>
      <left/>
      <right style="double">
        <color indexed="22"/>
      </right>
      <top style="double">
        <color indexed="22"/>
      </top>
      <bottom/>
      <diagonal/>
    </border>
    <border>
      <left style="thin">
        <color indexed="22"/>
      </left>
      <right style="thin">
        <color indexed="22"/>
      </right>
      <top style="double">
        <color indexed="22"/>
      </top>
      <bottom/>
      <diagonal/>
    </border>
    <border>
      <left/>
      <right style="thin">
        <color indexed="22"/>
      </right>
      <top style="double">
        <color indexed="22"/>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style="thin">
        <color indexed="64"/>
      </bottom>
      <diagonal/>
    </border>
    <border>
      <left/>
      <right style="thin">
        <color indexed="64"/>
      </right>
      <top/>
      <bottom style="thin">
        <color indexed="64"/>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tint="-0.14999847407452621"/>
      </left>
      <right/>
      <top/>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0" tint="-0.24994659260841701"/>
      </left>
      <right/>
      <top/>
      <bottom style="thin">
        <color indexed="22"/>
      </bottom>
      <diagonal/>
    </border>
    <border>
      <left/>
      <right/>
      <top/>
      <bottom style="thin">
        <color theme="0" tint="-0.34998626667073579"/>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20">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85" fillId="0" borderId="0" applyNumberFormat="0" applyFill="0" applyBorder="0" applyAlignment="0" applyProtection="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cellStyleXfs>
  <cellXfs count="2545">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8" applyFont="1" applyBorder="1" applyAlignment="1" applyProtection="1">
      <alignment vertical="center"/>
    </xf>
    <xf numFmtId="0" fontId="8" fillId="0" borderId="0" xfId="18" applyNumberFormat="1" applyFont="1" applyBorder="1" applyAlignment="1" applyProtection="1">
      <alignment horizontal="left" vertical="center"/>
    </xf>
    <xf numFmtId="0" fontId="8" fillId="0" borderId="0" xfId="18" applyNumberFormat="1" applyFont="1" applyBorder="1" applyAlignment="1" applyProtection="1">
      <alignment vertical="center"/>
    </xf>
    <xf numFmtId="0" fontId="3" fillId="0" borderId="0" xfId="18" applyNumberFormat="1" applyFont="1" applyBorder="1" applyAlignment="1" applyProtection="1">
      <alignment vertical="center"/>
    </xf>
    <xf numFmtId="0" fontId="6" fillId="0" borderId="0" xfId="18" applyNumberFormat="1" applyFont="1" applyBorder="1" applyAlignment="1" applyProtection="1">
      <alignment vertical="center"/>
    </xf>
    <xf numFmtId="0" fontId="6" fillId="0" borderId="0" xfId="18" applyNumberFormat="1" applyFont="1" applyBorder="1" applyAlignment="1" applyProtection="1">
      <alignment horizontal="left" vertical="center"/>
    </xf>
    <xf numFmtId="0" fontId="3" fillId="0" borderId="0" xfId="18"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8" applyNumberFormat="1" applyFont="1" applyBorder="1" applyAlignment="1" applyProtection="1">
      <alignment horizontal="centerContinuous" vertical="center"/>
    </xf>
    <xf numFmtId="0" fontId="16" fillId="0" borderId="0" xfId="0" applyFont="1" applyFill="1" applyProtection="1"/>
    <xf numFmtId="0" fontId="6" fillId="0" borderId="0" xfId="18" applyFont="1" applyBorder="1" applyAlignment="1" applyProtection="1">
      <alignment horizontal="left" vertical="center"/>
    </xf>
    <xf numFmtId="0" fontId="24" fillId="0" borderId="0" xfId="18" applyFont="1" applyBorder="1" applyAlignment="1" applyProtection="1">
      <alignment vertical="center"/>
    </xf>
    <xf numFmtId="0" fontId="5" fillId="0" borderId="0" xfId="18" applyFont="1" applyBorder="1" applyAlignment="1" applyProtection="1">
      <alignment horizontal="center" vertical="center"/>
    </xf>
    <xf numFmtId="0" fontId="5" fillId="0" borderId="0" xfId="18" applyFont="1" applyBorder="1" applyAlignment="1" applyProtection="1">
      <alignment horizontal="left" vertical="center"/>
    </xf>
    <xf numFmtId="0" fontId="8" fillId="0" borderId="0" xfId="18" applyNumberFormat="1" applyFont="1" applyBorder="1" applyAlignment="1" applyProtection="1">
      <alignment horizontal="center" vertical="center"/>
    </xf>
    <xf numFmtId="0" fontId="3" fillId="0" borderId="0" xfId="18" applyFont="1" applyBorder="1" applyAlignment="1" applyProtection="1">
      <alignment vertical="center"/>
    </xf>
    <xf numFmtId="0" fontId="6" fillId="0" borderId="0" xfId="18" quotePrefix="1" applyNumberFormat="1" applyFont="1" applyBorder="1" applyAlignment="1" applyProtection="1">
      <alignment horizontal="left" vertical="center"/>
    </xf>
    <xf numFmtId="0" fontId="6" fillId="0" borderId="3" xfId="18" applyFont="1" applyBorder="1" applyAlignment="1" applyProtection="1">
      <alignment vertical="center"/>
    </xf>
    <xf numFmtId="0" fontId="6" fillId="0" borderId="4" xfId="18" applyFont="1" applyBorder="1" applyAlignment="1" applyProtection="1">
      <alignment vertical="center"/>
    </xf>
    <xf numFmtId="0" fontId="6" fillId="0" borderId="5" xfId="18"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3" xfId="18" applyNumberFormat="1" applyFont="1" applyBorder="1" applyAlignment="1" applyProtection="1">
      <alignment vertical="center"/>
    </xf>
    <xf numFmtId="0" fontId="6" fillId="0" borderId="3" xfId="18" applyNumberFormat="1" applyFont="1" applyBorder="1" applyAlignment="1" applyProtection="1">
      <alignment vertical="center"/>
    </xf>
    <xf numFmtId="0" fontId="6" fillId="0" borderId="6" xfId="18" applyNumberFormat="1" applyFont="1" applyBorder="1" applyAlignment="1" applyProtection="1">
      <alignment vertical="center"/>
    </xf>
    <xf numFmtId="0" fontId="6" fillId="0" borderId="4" xfId="18" applyNumberFormat="1" applyFont="1" applyBorder="1" applyAlignment="1" applyProtection="1">
      <alignment horizontal="left" vertical="center"/>
    </xf>
    <xf numFmtId="0" fontId="6" fillId="0" borderId="7" xfId="18" applyNumberFormat="1" applyFont="1" applyBorder="1" applyAlignment="1" applyProtection="1">
      <alignment vertical="center"/>
    </xf>
    <xf numFmtId="0" fontId="6" fillId="0" borderId="5" xfId="18" applyNumberFormat="1" applyFont="1" applyBorder="1" applyAlignment="1" applyProtection="1">
      <alignment vertical="center"/>
    </xf>
    <xf numFmtId="0" fontId="3" fillId="0" borderId="4" xfId="18" applyNumberFormat="1" applyFont="1" applyBorder="1" applyAlignment="1" applyProtection="1">
      <alignment horizontal="left" vertical="center"/>
    </xf>
    <xf numFmtId="0" fontId="6" fillId="0" borderId="4" xfId="18" applyNumberFormat="1" applyFont="1" applyBorder="1" applyAlignment="1" applyProtection="1">
      <alignment vertical="center"/>
    </xf>
    <xf numFmtId="0" fontId="6" fillId="0" borderId="3" xfId="18"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3" fillId="0" borderId="4" xfId="18" applyNumberFormat="1" applyFont="1" applyFill="1" applyBorder="1" applyAlignment="1" applyProtection="1">
      <alignment vertical="center"/>
    </xf>
    <xf numFmtId="0" fontId="3" fillId="0" borderId="8" xfId="18" quotePrefix="1" applyNumberFormat="1" applyFont="1" applyBorder="1" applyAlignment="1" applyProtection="1">
      <alignment horizontal="left" vertical="center"/>
    </xf>
    <xf numFmtId="0" fontId="6" fillId="0" borderId="7" xfId="18"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3" xfId="0" applyNumberFormat="1" applyBorder="1" applyAlignment="1">
      <alignment horizontal="left" vertical="center"/>
    </xf>
    <xf numFmtId="0" fontId="6" fillId="0" borderId="8" xfId="18" applyFont="1" applyBorder="1" applyAlignment="1" applyProtection="1">
      <alignment vertical="center"/>
    </xf>
    <xf numFmtId="0" fontId="3" fillId="0" borderId="3" xfId="0" applyNumberFormat="1" applyFont="1" applyBorder="1" applyAlignment="1">
      <alignment horizontal="left" vertical="center"/>
    </xf>
    <xf numFmtId="0" fontId="3" fillId="0" borderId="5" xfId="18" applyNumberFormat="1" applyFont="1" applyBorder="1" applyAlignment="1" applyProtection="1">
      <alignment vertical="center"/>
    </xf>
    <xf numFmtId="0" fontId="3" fillId="0" borderId="4" xfId="18" applyNumberFormat="1" applyFont="1" applyBorder="1" applyAlignment="1" applyProtection="1">
      <alignment vertical="center"/>
    </xf>
    <xf numFmtId="0" fontId="3" fillId="0" borderId="3" xfId="18" applyNumberFormat="1" applyFont="1" applyBorder="1" applyAlignment="1" applyProtection="1">
      <alignment horizontal="left" vertical="center"/>
    </xf>
    <xf numFmtId="0" fontId="3" fillId="0" borderId="3" xfId="18" applyFont="1" applyBorder="1" applyAlignment="1" applyProtection="1">
      <alignment vertical="center"/>
    </xf>
    <xf numFmtId="0" fontId="6" fillId="0" borderId="0" xfId="18" applyNumberFormat="1" applyFont="1" applyBorder="1" applyAlignment="1" applyProtection="1">
      <alignment horizontal="center" vertical="center"/>
    </xf>
    <xf numFmtId="0" fontId="7" fillId="0" borderId="3" xfId="0" applyNumberFormat="1" applyFont="1" applyBorder="1" applyAlignment="1">
      <alignment horizontal="left" vertical="center"/>
    </xf>
    <xf numFmtId="0" fontId="6" fillId="0" borderId="3" xfId="18" applyNumberFormat="1" applyFont="1" applyBorder="1" applyAlignment="1" applyProtection="1">
      <alignment horizontal="left" vertical="center"/>
    </xf>
    <xf numFmtId="0" fontId="4" fillId="0" borderId="3" xfId="18" applyFont="1" applyBorder="1" applyAlignment="1" applyProtection="1">
      <alignment vertical="center"/>
    </xf>
    <xf numFmtId="0" fontId="4" fillId="0" borderId="3" xfId="18" applyNumberFormat="1" applyFont="1" applyBorder="1" applyAlignment="1" applyProtection="1">
      <alignment horizontal="left" vertical="center"/>
    </xf>
    <xf numFmtId="0" fontId="4" fillId="0" borderId="3" xfId="0" applyNumberFormat="1" applyFont="1" applyBorder="1" applyAlignment="1">
      <alignment horizontal="left" vertical="center"/>
    </xf>
    <xf numFmtId="0" fontId="6" fillId="0" borderId="3" xfId="18" applyFont="1" applyBorder="1" applyAlignment="1" applyProtection="1">
      <alignment horizontal="left" vertical="center"/>
    </xf>
    <xf numFmtId="0" fontId="3" fillId="0" borderId="3" xfId="18" applyFont="1" applyBorder="1" applyAlignment="1" applyProtection="1">
      <alignment horizontal="left" vertical="center"/>
    </xf>
    <xf numFmtId="0" fontId="6" fillId="0" borderId="4" xfId="18" applyFont="1" applyBorder="1" applyAlignment="1" applyProtection="1">
      <alignment horizontal="left" vertical="center"/>
    </xf>
    <xf numFmtId="0" fontId="5" fillId="0" borderId="0" xfId="18" applyNumberFormat="1" applyFont="1" applyBorder="1" applyAlignment="1" applyProtection="1">
      <alignment horizontal="center" vertical="center"/>
    </xf>
    <xf numFmtId="0" fontId="5" fillId="0" borderId="0" xfId="18" applyFont="1" applyBorder="1" applyAlignment="1" applyProtection="1">
      <alignment vertical="center"/>
    </xf>
    <xf numFmtId="0" fontId="3" fillId="0" borderId="8" xfId="18" applyNumberFormat="1" applyFont="1" applyBorder="1" applyAlignment="1" applyProtection="1">
      <alignment horizontal="left" vertical="center"/>
    </xf>
    <xf numFmtId="0" fontId="3" fillId="0" borderId="8" xfId="18" applyNumberFormat="1" applyFont="1" applyFill="1" applyBorder="1" applyAlignment="1" applyProtection="1">
      <alignment vertical="center"/>
    </xf>
    <xf numFmtId="0" fontId="3" fillId="0" borderId="8"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8" xfId="18" applyNumberFormat="1" applyFont="1" applyBorder="1" applyAlignment="1" applyProtection="1">
      <alignment vertical="center"/>
    </xf>
    <xf numFmtId="0" fontId="3" fillId="0" borderId="7" xfId="18" applyNumberFormat="1" applyFont="1" applyBorder="1" applyAlignment="1" applyProtection="1">
      <alignment horizontal="left" vertical="center"/>
    </xf>
    <xf numFmtId="0" fontId="3" fillId="0" borderId="3" xfId="18" quotePrefix="1" applyNumberFormat="1" applyFont="1" applyBorder="1" applyAlignment="1" applyProtection="1">
      <alignment horizontal="left" vertical="center"/>
    </xf>
    <xf numFmtId="0" fontId="6" fillId="0" borderId="3" xfId="0" applyNumberFormat="1" applyFont="1" applyBorder="1" applyAlignment="1">
      <alignment vertical="center"/>
    </xf>
    <xf numFmtId="0" fontId="3" fillId="0" borderId="0" xfId="18" applyNumberFormat="1" applyFont="1" applyBorder="1" applyAlignment="1" applyProtection="1">
      <alignment horizontal="left" vertical="center" indent="1"/>
    </xf>
    <xf numFmtId="0" fontId="6" fillId="0" borderId="9" xfId="18" applyNumberFormat="1" applyFont="1" applyBorder="1" applyAlignment="1" applyProtection="1">
      <alignment vertical="center"/>
    </xf>
    <xf numFmtId="0" fontId="3" fillId="0" borderId="6" xfId="18" applyNumberFormat="1" applyFont="1" applyBorder="1" applyAlignment="1" applyProtection="1">
      <alignment vertical="top"/>
    </xf>
    <xf numFmtId="0" fontId="3" fillId="0" borderId="6" xfId="18" quotePrefix="1" applyNumberFormat="1" applyFont="1" applyBorder="1" applyAlignment="1" applyProtection="1">
      <alignment horizontal="left" vertical="center"/>
    </xf>
    <xf numFmtId="0" fontId="6" fillId="0" borderId="10" xfId="18" applyNumberFormat="1" applyFont="1" applyBorder="1" applyAlignment="1" applyProtection="1">
      <alignment vertical="center"/>
    </xf>
    <xf numFmtId="0" fontId="28" fillId="0" borderId="5" xfId="0" applyFont="1" applyBorder="1" applyAlignment="1">
      <alignment horizontal="left" vertical="center" indent="1"/>
    </xf>
    <xf numFmtId="0" fontId="13" fillId="0" borderId="0" xfId="18" applyNumberFormat="1" applyFont="1" applyBorder="1" applyAlignment="1" applyProtection="1">
      <alignment horizontal="center" vertical="center"/>
    </xf>
    <xf numFmtId="0" fontId="8" fillId="0" borderId="0" xfId="18" applyNumberFormat="1" applyFont="1" applyBorder="1" applyAlignment="1" applyProtection="1">
      <alignment horizontal="left" vertical="center" indent="2"/>
    </xf>
    <xf numFmtId="0" fontId="13" fillId="0" borderId="2" xfId="18" applyFont="1" applyBorder="1" applyAlignment="1" applyProtection="1">
      <alignment horizontal="center" vertical="center"/>
      <protection locked="0"/>
    </xf>
    <xf numFmtId="0" fontId="13" fillId="0" borderId="2" xfId="18" applyNumberFormat="1" applyFont="1" applyBorder="1" applyAlignment="1" applyProtection="1">
      <alignment horizontal="center" vertical="center"/>
      <protection locked="0"/>
    </xf>
    <xf numFmtId="0" fontId="23" fillId="0" borderId="0" xfId="18" applyFont="1" applyBorder="1" applyAlignment="1" applyProtection="1">
      <alignment horizontal="left" vertical="center"/>
    </xf>
    <xf numFmtId="0" fontId="5" fillId="0" borderId="2" xfId="18" applyFont="1" applyBorder="1" applyAlignment="1" applyProtection="1">
      <alignment horizontal="center" vertical="center"/>
      <protection locked="0"/>
    </xf>
    <xf numFmtId="0" fontId="3" fillId="0" borderId="8" xfId="0" applyNumberFormat="1" applyFont="1" applyBorder="1" applyAlignment="1" applyProtection="1">
      <alignment horizontal="left" vertical="center"/>
    </xf>
    <xf numFmtId="0" fontId="5" fillId="0" borderId="3" xfId="0" applyFont="1" applyBorder="1" applyAlignment="1" applyProtection="1">
      <alignment horizontal="left" vertical="center"/>
    </xf>
    <xf numFmtId="49" fontId="5" fillId="0" borderId="3"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8" xfId="18" applyNumberFormat="1" applyFont="1" applyFill="1" applyBorder="1" applyAlignment="1" applyProtection="1">
      <alignment horizontal="left" vertical="center" indent="1"/>
    </xf>
    <xf numFmtId="0" fontId="5" fillId="0" borderId="3" xfId="0" applyFont="1" applyBorder="1" applyAlignment="1" applyProtection="1">
      <alignment horizontal="left" vertical="center" indent="1"/>
    </xf>
    <xf numFmtId="0" fontId="6" fillId="0" borderId="0" xfId="18" applyFont="1" applyBorder="1" applyAlignment="1" applyProtection="1">
      <alignment horizontal="left" vertical="center" indent="1"/>
    </xf>
    <xf numFmtId="0" fontId="15" fillId="0" borderId="0" xfId="18" applyNumberFormat="1" applyFont="1" applyBorder="1" applyAlignment="1" applyProtection="1">
      <alignment horizontal="left" vertical="center" indent="1"/>
    </xf>
    <xf numFmtId="0" fontId="6" fillId="0" borderId="9" xfId="18"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8" applyFont="1" applyFill="1" applyBorder="1" applyAlignment="1" applyProtection="1">
      <alignment vertical="center"/>
    </xf>
    <xf numFmtId="0" fontId="6" fillId="0" borderId="7" xfId="18" applyFont="1" applyBorder="1" applyAlignment="1" applyProtection="1">
      <alignment vertical="center"/>
    </xf>
    <xf numFmtId="0" fontId="8" fillId="0" borderId="6" xfId="18" applyNumberFormat="1" applyFont="1" applyBorder="1" applyAlignment="1" applyProtection="1">
      <alignment vertical="center"/>
    </xf>
    <xf numFmtId="0" fontId="3" fillId="0" borderId="0" xfId="18"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8" xfId="18" applyFont="1" applyFill="1" applyBorder="1" applyAlignment="1" applyProtection="1">
      <alignment vertical="center"/>
    </xf>
    <xf numFmtId="0" fontId="6" fillId="0" borderId="3" xfId="18" applyFont="1" applyFill="1" applyBorder="1" applyAlignment="1" applyProtection="1">
      <alignment vertical="center"/>
    </xf>
    <xf numFmtId="0" fontId="6" fillId="0" borderId="4" xfId="18" applyFont="1" applyFill="1" applyBorder="1" applyAlignment="1" applyProtection="1">
      <alignment vertical="center"/>
    </xf>
    <xf numFmtId="0" fontId="6" fillId="0" borderId="5"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3"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5" xfId="0" applyFont="1" applyBorder="1" applyProtection="1"/>
    <xf numFmtId="0" fontId="33" fillId="0" borderId="0" xfId="0" applyFont="1" applyBorder="1" applyProtection="1"/>
    <xf numFmtId="0" fontId="0" fillId="0" borderId="9" xfId="0" applyBorder="1" applyProtection="1"/>
    <xf numFmtId="0" fontId="0" fillId="0" borderId="6" xfId="0" applyBorder="1" applyProtection="1"/>
    <xf numFmtId="0" fontId="5" fillId="0" borderId="11" xfId="0" applyFont="1" applyBorder="1" applyAlignment="1" applyProtection="1">
      <alignment horizontal="center"/>
      <protection locked="0"/>
    </xf>
    <xf numFmtId="0" fontId="9" fillId="0" borderId="0" xfId="18" applyFont="1" applyBorder="1" applyAlignment="1" applyProtection="1">
      <alignment horizontal="left" vertical="center" indent="1"/>
    </xf>
    <xf numFmtId="1" fontId="2" fillId="0" borderId="0" xfId="0" applyNumberFormat="1" applyFont="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7" fillId="0" borderId="0" xfId="0" applyFont="1" applyAlignment="1">
      <alignment horizontal="left" wrapText="1" indent="4"/>
    </xf>
    <xf numFmtId="0" fontId="12" fillId="0" borderId="2" xfId="18" applyNumberFormat="1" applyFont="1" applyBorder="1" applyAlignment="1" applyProtection="1">
      <alignment horizontal="center" vertical="center"/>
      <protection locked="0"/>
    </xf>
    <xf numFmtId="0" fontId="12" fillId="0" borderId="2" xfId="18"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7" xfId="18" applyNumberFormat="1" applyFont="1" applyFill="1" applyBorder="1" applyAlignment="1" applyProtection="1">
      <alignment horizontal="left" vertical="center" indent="1"/>
    </xf>
    <xf numFmtId="0" fontId="5" fillId="0" borderId="7" xfId="18" applyNumberFormat="1" applyFont="1" applyFill="1" applyBorder="1" applyAlignment="1" applyProtection="1">
      <alignment horizontal="left" vertical="center" indent="1"/>
    </xf>
    <xf numFmtId="0" fontId="8" fillId="0" borderId="7" xfId="18" applyNumberFormat="1" applyFont="1" applyBorder="1" applyAlignment="1" applyProtection="1">
      <alignment vertical="center"/>
    </xf>
    <xf numFmtId="0" fontId="6" fillId="0" borderId="9" xfId="18" applyNumberFormat="1" applyFont="1" applyBorder="1" applyAlignment="1" applyProtection="1">
      <alignment horizontal="right" vertical="center"/>
    </xf>
    <xf numFmtId="0" fontId="6" fillId="0" borderId="6" xfId="18" applyFont="1" applyBorder="1" applyAlignment="1" applyProtection="1">
      <alignment vertical="center"/>
    </xf>
    <xf numFmtId="0" fontId="6" fillId="0" borderId="10" xfId="18" applyFont="1" applyBorder="1" applyAlignment="1" applyProtection="1">
      <alignment vertical="center"/>
    </xf>
    <xf numFmtId="1" fontId="2" fillId="0" borderId="0" xfId="0" applyNumberFormat="1" applyFont="1" applyAlignment="1">
      <alignment horizontal="center" vertical="center"/>
    </xf>
    <xf numFmtId="0" fontId="3" fillId="0" borderId="111" xfId="18" applyFont="1" applyBorder="1" applyAlignment="1" applyProtection="1">
      <alignment vertical="center"/>
    </xf>
    <xf numFmtId="0" fontId="3" fillId="0" borderId="8" xfId="18" applyFont="1" applyBorder="1" applyAlignment="1" applyProtection="1">
      <alignment horizontal="left" vertical="center"/>
    </xf>
    <xf numFmtId="0" fontId="88" fillId="0" borderId="12" xfId="0" applyFont="1" applyFill="1" applyBorder="1" applyAlignment="1">
      <alignment horizontal="left" vertical="center"/>
    </xf>
    <xf numFmtId="0" fontId="89" fillId="0" borderId="0" xfId="0" applyFont="1" applyBorder="1"/>
    <xf numFmtId="0" fontId="89" fillId="0" borderId="12" xfId="0" applyFont="1" applyBorder="1" applyAlignment="1">
      <alignment horizontal="centerContinuous" vertical="center"/>
    </xf>
    <xf numFmtId="0" fontId="89" fillId="0" borderId="13" xfId="0" applyFont="1" applyBorder="1"/>
    <xf numFmtId="0" fontId="88" fillId="0" borderId="13" xfId="0" applyFont="1" applyBorder="1" applyAlignment="1">
      <alignment horizontal="left" vertical="center"/>
    </xf>
    <xf numFmtId="0" fontId="88" fillId="0" borderId="13" xfId="0" applyFont="1" applyBorder="1" applyAlignment="1">
      <alignment horizontal="center" vertical="center" wrapText="1"/>
    </xf>
    <xf numFmtId="0" fontId="89" fillId="0" borderId="0" xfId="0" applyFont="1" applyBorder="1" applyAlignment="1">
      <alignment horizontal="left"/>
    </xf>
    <xf numFmtId="0" fontId="88" fillId="0" borderId="0" xfId="0" applyFont="1" applyBorder="1"/>
    <xf numFmtId="49" fontId="89" fillId="0" borderId="0" xfId="0" applyNumberFormat="1" applyFont="1" applyBorder="1" applyAlignment="1">
      <alignment horizontal="left"/>
    </xf>
    <xf numFmtId="49" fontId="90" fillId="0" borderId="0" xfId="2" applyNumberFormat="1" applyFont="1" applyBorder="1" applyAlignment="1" applyProtection="1">
      <alignment horizontal="center"/>
    </xf>
    <xf numFmtId="49" fontId="89" fillId="0" borderId="0" xfId="0" applyNumberFormat="1" applyFont="1" applyBorder="1" applyAlignment="1">
      <alignment horizontal="center"/>
    </xf>
    <xf numFmtId="0" fontId="89" fillId="0" borderId="0" xfId="0" applyFont="1" applyBorder="1" applyAlignment="1">
      <alignment horizontal="left" indent="1"/>
    </xf>
    <xf numFmtId="0" fontId="88" fillId="0" borderId="0" xfId="0" applyFont="1" applyBorder="1" applyAlignment="1">
      <alignment horizontal="left"/>
    </xf>
    <xf numFmtId="0" fontId="89" fillId="0" borderId="0" xfId="0" applyFont="1" applyBorder="1" applyAlignment="1">
      <alignment horizontal="centerContinuous" vertical="center"/>
    </xf>
    <xf numFmtId="0" fontId="89" fillId="0" borderId="0" xfId="0" applyFont="1" applyBorder="1" applyAlignment="1">
      <alignment vertical="center"/>
    </xf>
    <xf numFmtId="0" fontId="91" fillId="0" borderId="0" xfId="2" applyFont="1" applyBorder="1" applyAlignment="1" applyProtection="1">
      <alignment horizontal="left" indent="2"/>
    </xf>
    <xf numFmtId="0" fontId="92" fillId="0" borderId="0" xfId="0" applyFont="1" applyBorder="1"/>
    <xf numFmtId="0" fontId="93" fillId="0" borderId="0" xfId="0" applyFont="1" applyBorder="1"/>
    <xf numFmtId="164" fontId="94" fillId="0" borderId="0" xfId="0" applyNumberFormat="1" applyFont="1" applyBorder="1" applyAlignment="1" applyProtection="1">
      <alignment vertical="center"/>
    </xf>
    <xf numFmtId="0" fontId="95" fillId="0" borderId="0" xfId="0" applyFont="1" applyBorder="1"/>
    <xf numFmtId="0" fontId="95" fillId="0" borderId="0" xfId="0" applyFont="1" applyBorder="1" applyAlignment="1" applyProtection="1">
      <alignment vertical="center"/>
    </xf>
    <xf numFmtId="0" fontId="89" fillId="0" borderId="0" xfId="0" applyFont="1" applyBorder="1" applyAlignment="1" applyProtection="1">
      <alignment horizontal="left" vertical="top"/>
      <protection locked="0"/>
    </xf>
    <xf numFmtId="0" fontId="89" fillId="0" borderId="0" xfId="0" applyFont="1" applyFill="1" applyBorder="1"/>
    <xf numFmtId="0" fontId="93" fillId="0" borderId="0" xfId="0" applyFont="1" applyBorder="1" applyAlignment="1">
      <alignment vertical="center"/>
    </xf>
    <xf numFmtId="49" fontId="89" fillId="0" borderId="0" xfId="0" applyNumberFormat="1" applyFont="1" applyBorder="1" applyAlignment="1">
      <alignment horizontal="center" vertical="center"/>
    </xf>
    <xf numFmtId="49" fontId="89" fillId="0" borderId="0" xfId="0" applyNumberFormat="1" applyFont="1" applyBorder="1" applyAlignment="1">
      <alignment vertical="center"/>
    </xf>
    <xf numFmtId="49" fontId="96" fillId="0" borderId="0" xfId="0" applyNumberFormat="1" applyFont="1" applyBorder="1" applyAlignment="1">
      <alignment horizontal="left" vertical="center"/>
    </xf>
    <xf numFmtId="49" fontId="89" fillId="0" borderId="0" xfId="0" applyNumberFormat="1" applyFont="1" applyBorder="1" applyAlignment="1">
      <alignment horizontal="left" indent="2"/>
    </xf>
    <xf numFmtId="49" fontId="89" fillId="0" borderId="0" xfId="0" applyNumberFormat="1" applyFont="1" applyBorder="1"/>
    <xf numFmtId="49" fontId="89" fillId="0" borderId="0" xfId="0" applyNumberFormat="1" applyFont="1" applyBorder="1" applyAlignment="1">
      <alignment horizontal="left" indent="1"/>
    </xf>
    <xf numFmtId="49" fontId="91" fillId="0" borderId="0" xfId="2" applyNumberFormat="1" applyFont="1" applyBorder="1" applyAlignment="1" applyProtection="1">
      <alignment horizontal="left" indent="1"/>
    </xf>
    <xf numFmtId="49" fontId="89" fillId="0" borderId="0" xfId="0" applyNumberFormat="1" applyFont="1" applyFill="1" applyBorder="1" applyAlignment="1">
      <alignment horizontal="left" indent="1"/>
    </xf>
    <xf numFmtId="49" fontId="89" fillId="0" borderId="0" xfId="0" applyNumberFormat="1" applyFont="1" applyFill="1" applyBorder="1" applyAlignment="1">
      <alignment horizontal="left" indent="2"/>
    </xf>
    <xf numFmtId="49" fontId="89" fillId="0" borderId="0" xfId="0" applyNumberFormat="1" applyFont="1" applyFill="1" applyBorder="1" applyAlignment="1">
      <alignment horizontal="left" indent="3"/>
    </xf>
    <xf numFmtId="49" fontId="97" fillId="0" borderId="0" xfId="0" applyNumberFormat="1" applyFont="1" applyBorder="1" applyAlignment="1">
      <alignment horizontal="left" indent="2"/>
    </xf>
    <xf numFmtId="49" fontId="98" fillId="0" borderId="0" xfId="0" applyNumberFormat="1" applyFont="1" applyBorder="1" applyAlignment="1">
      <alignment horizontal="left" indent="5"/>
    </xf>
    <xf numFmtId="49" fontId="98" fillId="0" borderId="0" xfId="0" applyNumberFormat="1" applyFont="1" applyBorder="1" applyAlignment="1">
      <alignment horizontal="left" indent="3"/>
    </xf>
    <xf numFmtId="49" fontId="99" fillId="0" borderId="0" xfId="0" applyNumberFormat="1" applyFont="1" applyBorder="1" applyAlignment="1">
      <alignment horizontal="left"/>
    </xf>
    <xf numFmtId="49" fontId="91" fillId="0" borderId="0" xfId="2" applyNumberFormat="1" applyFont="1" applyBorder="1" applyAlignment="1" applyProtection="1">
      <alignment horizontal="left" indent="3"/>
    </xf>
    <xf numFmtId="49" fontId="89" fillId="0" borderId="0" xfId="0" applyNumberFormat="1" applyFont="1" applyFill="1" applyBorder="1"/>
    <xf numFmtId="49" fontId="91" fillId="0" borderId="0" xfId="2" applyNumberFormat="1" applyFont="1" applyBorder="1" applyAlignment="1" applyProtection="1">
      <alignment horizontal="left" indent="2"/>
    </xf>
    <xf numFmtId="0" fontId="95" fillId="0" borderId="0" xfId="0" applyFont="1" applyBorder="1" applyProtection="1"/>
    <xf numFmtId="0" fontId="95" fillId="0" borderId="0" xfId="0" applyFont="1" applyBorder="1" applyAlignment="1" applyProtection="1">
      <alignment horizontal="left"/>
    </xf>
    <xf numFmtId="164" fontId="93" fillId="0" borderId="0" xfId="0" applyNumberFormat="1" applyFont="1" applyBorder="1" applyAlignment="1" applyProtection="1">
      <alignment horizontal="left"/>
    </xf>
    <xf numFmtId="0" fontId="95" fillId="0" borderId="0" xfId="0" applyFont="1" applyBorder="1" applyAlignment="1" applyProtection="1">
      <alignment horizontal="center" vertical="top" textRotation="180"/>
    </xf>
    <xf numFmtId="0" fontId="95" fillId="0" borderId="0" xfId="0" applyFont="1" applyBorder="1" applyAlignment="1" applyProtection="1"/>
    <xf numFmtId="0" fontId="100" fillId="0" borderId="0" xfId="0" applyFont="1" applyBorder="1" applyAlignment="1" applyProtection="1">
      <alignment horizontal="centerContinuous" vertical="center"/>
    </xf>
    <xf numFmtId="164" fontId="94" fillId="0" borderId="0" xfId="0" applyNumberFormat="1" applyFont="1" applyBorder="1" applyAlignment="1" applyProtection="1">
      <alignment horizontal="left" vertical="center"/>
    </xf>
    <xf numFmtId="0" fontId="89" fillId="0" borderId="0" xfId="0" applyFont="1" applyBorder="1" applyAlignment="1" applyProtection="1">
      <alignment horizontal="left" vertical="center"/>
    </xf>
    <xf numFmtId="0" fontId="95" fillId="0" borderId="0" xfId="0" applyFont="1" applyBorder="1" applyAlignment="1"/>
    <xf numFmtId="0" fontId="100" fillId="0" borderId="0" xfId="0" applyFont="1" applyBorder="1" applyAlignment="1" applyProtection="1">
      <alignment horizontal="center" vertical="center"/>
    </xf>
    <xf numFmtId="0" fontId="93" fillId="0" borderId="0" xfId="0" applyFont="1" applyBorder="1" applyAlignment="1">
      <alignment horizontal="left" vertical="top"/>
    </xf>
    <xf numFmtId="164" fontId="93" fillId="0" borderId="0" xfId="0" applyNumberFormat="1" applyFont="1" applyBorder="1" applyAlignment="1">
      <alignment horizontal="left" vertical="top"/>
    </xf>
    <xf numFmtId="0" fontId="101" fillId="0" borderId="0" xfId="0" applyFont="1" applyBorder="1" applyAlignment="1" applyProtection="1">
      <alignment horizontal="left" vertical="center"/>
    </xf>
    <xf numFmtId="0" fontId="102" fillId="0" borderId="0" xfId="0" applyFont="1" applyBorder="1" applyAlignment="1">
      <alignment horizontal="left" vertical="top"/>
    </xf>
    <xf numFmtId="0" fontId="89" fillId="0" borderId="0" xfId="0" applyFont="1" applyBorder="1" applyProtection="1"/>
    <xf numFmtId="0" fontId="89" fillId="0" borderId="0" xfId="0" applyFont="1" applyBorder="1" applyAlignment="1" applyProtection="1">
      <alignment horizontal="left"/>
    </xf>
    <xf numFmtId="0" fontId="93" fillId="0" borderId="0" xfId="0" applyFont="1" applyBorder="1" applyProtection="1"/>
    <xf numFmtId="0" fontId="88" fillId="0" borderId="0" xfId="0" applyFont="1" applyBorder="1" applyAlignment="1" applyProtection="1">
      <alignment horizontal="center" vertical="center"/>
    </xf>
    <xf numFmtId="164" fontId="88" fillId="0" borderId="2" xfId="0" applyNumberFormat="1" applyFont="1" applyBorder="1" applyAlignment="1" applyProtection="1">
      <alignment horizontal="center" vertical="center"/>
      <protection locked="0"/>
    </xf>
    <xf numFmtId="0" fontId="93" fillId="0" borderId="0" xfId="0" applyFont="1" applyBorder="1" applyAlignment="1">
      <alignment horizontal="left" vertical="center"/>
    </xf>
    <xf numFmtId="0" fontId="89" fillId="0" borderId="0" xfId="0" applyFont="1" applyBorder="1" applyAlignment="1" applyProtection="1">
      <alignment vertical="center"/>
    </xf>
    <xf numFmtId="164" fontId="94" fillId="0" borderId="0" xfId="0" applyNumberFormat="1" applyFont="1" applyBorder="1" applyAlignment="1" applyProtection="1">
      <alignment horizontal="right" vertical="center"/>
    </xf>
    <xf numFmtId="164" fontId="93" fillId="0" borderId="0" xfId="0" applyNumberFormat="1" applyFont="1" applyBorder="1" applyAlignment="1" applyProtection="1">
      <alignment vertical="center"/>
    </xf>
    <xf numFmtId="0" fontId="93" fillId="0" borderId="0" xfId="0" applyFont="1" applyBorder="1" applyAlignment="1" applyProtection="1">
      <alignment horizontal="left" vertical="center" indent="1"/>
    </xf>
    <xf numFmtId="0" fontId="88" fillId="0" borderId="2" xfId="0" applyFont="1" applyBorder="1" applyAlignment="1" applyProtection="1">
      <alignment horizontal="center" vertical="center"/>
      <protection locked="0"/>
    </xf>
    <xf numFmtId="164" fontId="94" fillId="0" borderId="0" xfId="0" applyNumberFormat="1" applyFont="1" applyBorder="1" applyAlignment="1" applyProtection="1">
      <alignment horizontal="right" vertical="center" wrapText="1"/>
    </xf>
    <xf numFmtId="164" fontId="93" fillId="0" borderId="0" xfId="0" applyNumberFormat="1" applyFont="1" applyBorder="1" applyAlignment="1">
      <alignment horizontal="left" vertical="center"/>
    </xf>
    <xf numFmtId="0" fontId="88" fillId="0" borderId="0" xfId="0" applyFont="1" applyBorder="1" applyAlignment="1" applyProtection="1">
      <alignment horizontal="left" vertical="center"/>
    </xf>
    <xf numFmtId="164" fontId="103" fillId="0" borderId="0" xfId="0" applyNumberFormat="1" applyFont="1" applyBorder="1" applyAlignment="1" applyProtection="1">
      <alignment horizontal="left" vertical="center" indent="1"/>
    </xf>
    <xf numFmtId="0" fontId="93" fillId="0" borderId="0" xfId="0" applyFont="1" applyAlignment="1">
      <alignment horizontal="left" vertical="center"/>
    </xf>
    <xf numFmtId="0" fontId="93" fillId="0" borderId="0" xfId="0" applyFont="1" applyAlignment="1">
      <alignment horizontal="left" vertical="center" indent="1"/>
    </xf>
    <xf numFmtId="0" fontId="103" fillId="0" borderId="0" xfId="0" applyFont="1" applyAlignment="1">
      <alignment horizontal="left" vertical="center" indent="1"/>
    </xf>
    <xf numFmtId="0" fontId="88" fillId="0" borderId="14" xfId="0" applyFont="1" applyBorder="1" applyAlignment="1" applyProtection="1">
      <alignment horizontal="center" vertical="center"/>
      <protection locked="0"/>
    </xf>
    <xf numFmtId="0" fontId="93" fillId="0" borderId="0" xfId="0" applyFont="1" applyBorder="1" applyAlignment="1">
      <alignment horizontal="left" vertical="center" indent="1"/>
    </xf>
    <xf numFmtId="0" fontId="88" fillId="0" borderId="0" xfId="0" applyFont="1" applyBorder="1" applyAlignment="1" applyProtection="1">
      <alignment horizontal="center" vertical="center"/>
      <protection locked="0"/>
    </xf>
    <xf numFmtId="0" fontId="93" fillId="0" borderId="0" xfId="0" applyFont="1" applyBorder="1" applyAlignment="1" applyProtection="1">
      <alignment vertical="center"/>
    </xf>
    <xf numFmtId="0" fontId="103" fillId="0" borderId="0" xfId="0" applyFont="1" applyAlignment="1">
      <alignment horizontal="left" vertical="center"/>
    </xf>
    <xf numFmtId="0" fontId="93" fillId="0" borderId="0" xfId="0" applyFont="1" applyBorder="1" applyAlignment="1" applyProtection="1">
      <alignment horizontal="left" vertical="top"/>
    </xf>
    <xf numFmtId="0" fontId="93" fillId="0" borderId="0" xfId="0" applyFont="1" applyBorder="1" applyAlignment="1" applyProtection="1">
      <alignment horizontal="left" vertical="top" indent="1"/>
    </xf>
    <xf numFmtId="0" fontId="103" fillId="0" borderId="0" xfId="0" applyFont="1" applyBorder="1" applyAlignment="1" applyProtection="1">
      <alignment horizontal="left" vertical="top" indent="1"/>
    </xf>
    <xf numFmtId="0" fontId="93" fillId="0" borderId="0" xfId="0" applyFont="1" applyAlignment="1">
      <alignment vertical="top"/>
    </xf>
    <xf numFmtId="0" fontId="93" fillId="0" borderId="0" xfId="0" applyFont="1" applyBorder="1" applyAlignment="1" applyProtection="1">
      <alignment vertical="top"/>
    </xf>
    <xf numFmtId="0" fontId="104" fillId="0" borderId="2" xfId="0" applyFont="1" applyBorder="1" applyAlignment="1" applyProtection="1">
      <alignment horizontal="center"/>
      <protection locked="0"/>
    </xf>
    <xf numFmtId="164" fontId="94" fillId="0" borderId="0" xfId="0" applyNumberFormat="1" applyFont="1" applyBorder="1" applyAlignment="1" applyProtection="1">
      <alignment horizontal="right"/>
    </xf>
    <xf numFmtId="0" fontId="95" fillId="0" borderId="14" xfId="0" applyFont="1" applyBorder="1" applyAlignment="1" applyProtection="1">
      <alignment horizontal="left"/>
    </xf>
    <xf numFmtId="0" fontId="93" fillId="0" borderId="0" xfId="0" applyFont="1" applyBorder="1" applyAlignment="1" applyProtection="1">
      <alignment horizontal="left" vertical="center"/>
    </xf>
    <xf numFmtId="0" fontId="95" fillId="0" borderId="0" xfId="0" applyFont="1" applyBorder="1" applyAlignment="1" applyProtection="1">
      <alignment horizontal="left" vertical="center"/>
    </xf>
    <xf numFmtId="14" fontId="89" fillId="0" borderId="0" xfId="0" applyNumberFormat="1" applyFont="1" applyBorder="1" applyAlignment="1" applyProtection="1">
      <alignment horizontal="center" vertical="center"/>
    </xf>
    <xf numFmtId="14" fontId="104" fillId="0" borderId="15" xfId="0" applyNumberFormat="1" applyFont="1" applyBorder="1" applyAlignment="1" applyProtection="1">
      <alignment horizontal="center" vertical="center"/>
      <protection locked="0"/>
    </xf>
    <xf numFmtId="0" fontId="105" fillId="0" borderId="0" xfId="0" applyFont="1" applyAlignment="1">
      <alignment horizontal="left" vertical="center"/>
    </xf>
    <xf numFmtId="0" fontId="95" fillId="0" borderId="0" xfId="0" applyFont="1" applyAlignment="1">
      <alignment horizontal="left" vertical="center"/>
    </xf>
    <xf numFmtId="0" fontId="101" fillId="0" borderId="0" xfId="0" applyFont="1" applyBorder="1" applyAlignment="1" applyProtection="1">
      <alignment horizontal="left" vertical="center" wrapText="1"/>
    </xf>
    <xf numFmtId="0" fontId="88" fillId="0" borderId="0" xfId="0" applyFont="1" applyBorder="1" applyAlignment="1" applyProtection="1">
      <alignment horizontal="center" vertical="center" wrapText="1"/>
    </xf>
    <xf numFmtId="0" fontId="89" fillId="0" borderId="0" xfId="0" applyFont="1" applyBorder="1" applyAlignment="1" applyProtection="1">
      <alignment horizontal="left" vertical="top"/>
    </xf>
    <xf numFmtId="0" fontId="95" fillId="0" borderId="0" xfId="0" applyFont="1" applyBorder="1" applyAlignment="1">
      <alignment horizontal="left" vertical="top"/>
    </xf>
    <xf numFmtId="0" fontId="95" fillId="0" borderId="0" xfId="0" applyFont="1" applyBorder="1" applyAlignment="1">
      <alignment horizontal="center" vertical="top"/>
    </xf>
    <xf numFmtId="0" fontId="93" fillId="0" borderId="0" xfId="0" applyFont="1" applyAlignment="1">
      <alignment horizontal="left"/>
    </xf>
    <xf numFmtId="0" fontId="93" fillId="0" borderId="0" xfId="0" applyFont="1"/>
    <xf numFmtId="0" fontId="95" fillId="0" borderId="0" xfId="0" applyFont="1" applyBorder="1" applyAlignment="1" applyProtection="1">
      <alignment horizontal="right" vertical="center"/>
    </xf>
    <xf numFmtId="14" fontId="95" fillId="0" borderId="112" xfId="0" applyNumberFormat="1" applyFont="1" applyBorder="1" applyAlignment="1" applyProtection="1">
      <alignment vertical="center"/>
      <protection locked="0"/>
    </xf>
    <xf numFmtId="164" fontId="88" fillId="0" borderId="0" xfId="0" applyNumberFormat="1" applyFont="1" applyBorder="1" applyAlignment="1" applyProtection="1">
      <alignment horizontal="center" vertical="center"/>
    </xf>
    <xf numFmtId="0" fontId="106" fillId="9" borderId="113" xfId="0" applyFont="1" applyFill="1" applyBorder="1" applyAlignment="1">
      <alignment horizontal="center" vertical="center"/>
    </xf>
    <xf numFmtId="0" fontId="106" fillId="9" borderId="114" xfId="0" applyFont="1" applyFill="1" applyBorder="1" applyAlignment="1">
      <alignment horizontal="center" vertical="center"/>
    </xf>
    <xf numFmtId="0" fontId="88" fillId="10" borderId="115" xfId="0" applyFont="1" applyFill="1" applyBorder="1" applyAlignment="1" applyProtection="1">
      <alignment horizontal="left" vertical="center"/>
    </xf>
    <xf numFmtId="164" fontId="88" fillId="10" borderId="115" xfId="0" applyNumberFormat="1" applyFont="1" applyFill="1" applyBorder="1" applyAlignment="1" applyProtection="1">
      <alignment horizontal="center" vertical="center"/>
    </xf>
    <xf numFmtId="164" fontId="94" fillId="10" borderId="115" xfId="0" applyNumberFormat="1" applyFont="1" applyFill="1" applyBorder="1" applyAlignment="1" applyProtection="1">
      <alignment vertical="center"/>
    </xf>
    <xf numFmtId="0" fontId="107" fillId="11" borderId="116" xfId="0" applyFont="1" applyFill="1" applyBorder="1" applyAlignment="1">
      <alignment horizontal="left" vertical="center"/>
    </xf>
    <xf numFmtId="38" fontId="108" fillId="11" borderId="117" xfId="0" applyNumberFormat="1" applyFont="1" applyFill="1" applyBorder="1" applyAlignment="1">
      <alignment horizontal="right"/>
    </xf>
    <xf numFmtId="38" fontId="108" fillId="11" borderId="118" xfId="0" applyNumberFormat="1" applyFont="1" applyFill="1" applyBorder="1" applyAlignment="1">
      <alignment horizontal="right"/>
    </xf>
    <xf numFmtId="0" fontId="88" fillId="10" borderId="118" xfId="0" applyFont="1" applyFill="1" applyBorder="1" applyAlignment="1" applyProtection="1">
      <alignment horizontal="center" vertical="center"/>
    </xf>
    <xf numFmtId="164" fontId="88" fillId="10" borderId="118" xfId="0" applyNumberFormat="1" applyFont="1" applyFill="1" applyBorder="1" applyAlignment="1" applyProtection="1">
      <alignment horizontal="center" vertical="center"/>
    </xf>
    <xf numFmtId="164" fontId="94" fillId="10" borderId="118" xfId="0" applyNumberFormat="1" applyFont="1" applyFill="1" applyBorder="1" applyAlignment="1" applyProtection="1">
      <alignment vertical="center"/>
    </xf>
    <xf numFmtId="0" fontId="107" fillId="11" borderId="117" xfId="0" applyFont="1" applyFill="1" applyBorder="1" applyAlignment="1">
      <alignment horizontal="left" vertical="center"/>
    </xf>
    <xf numFmtId="0" fontId="88" fillId="10" borderId="0" xfId="0" applyFont="1" applyFill="1" applyBorder="1" applyAlignment="1" applyProtection="1">
      <alignment horizontal="left" vertical="center"/>
    </xf>
    <xf numFmtId="164" fontId="88" fillId="10" borderId="0" xfId="0" applyNumberFormat="1" applyFont="1" applyFill="1" applyBorder="1" applyAlignment="1" applyProtection="1">
      <alignment horizontal="center" vertical="center"/>
    </xf>
    <xf numFmtId="164" fontId="94" fillId="10" borderId="0" xfId="0" applyNumberFormat="1" applyFont="1" applyFill="1" applyBorder="1" applyAlignment="1" applyProtection="1">
      <alignment vertical="center"/>
    </xf>
    <xf numFmtId="0" fontId="107" fillId="11" borderId="119" xfId="0" applyFont="1" applyFill="1" applyBorder="1" applyAlignment="1">
      <alignment horizontal="left" vertical="center"/>
    </xf>
    <xf numFmtId="1" fontId="89" fillId="0" borderId="0" xfId="0" applyNumberFormat="1" applyFont="1" applyBorder="1" applyAlignment="1" applyProtection="1">
      <alignment horizontal="center" vertical="center"/>
    </xf>
    <xf numFmtId="0" fontId="95" fillId="0" borderId="0" xfId="0" applyFont="1" applyBorder="1" applyAlignment="1" applyProtection="1">
      <alignment horizontal="center" vertical="center"/>
    </xf>
    <xf numFmtId="164" fontId="89" fillId="0" borderId="0" xfId="0" applyNumberFormat="1" applyFont="1" applyBorder="1" applyAlignment="1" applyProtection="1">
      <alignment horizontal="left" vertical="center" indent="1"/>
    </xf>
    <xf numFmtId="0" fontId="101" fillId="0" borderId="0" xfId="4" applyFont="1" applyBorder="1" applyAlignment="1" applyProtection="1">
      <alignment horizontal="left" vertical="center"/>
    </xf>
    <xf numFmtId="0" fontId="105" fillId="0" borderId="0" xfId="4" applyFont="1" applyAlignment="1">
      <alignment horizontal="left" vertical="center"/>
    </xf>
    <xf numFmtId="0" fontId="94" fillId="0" borderId="0" xfId="4" applyFont="1" applyBorder="1" applyAlignment="1" applyProtection="1">
      <alignment horizontal="left" vertical="center"/>
    </xf>
    <xf numFmtId="0" fontId="95" fillId="0" borderId="0" xfId="4" applyFont="1" applyBorder="1" applyAlignment="1" applyProtection="1">
      <alignment horizontal="right" vertical="center"/>
    </xf>
    <xf numFmtId="1" fontId="89" fillId="0" borderId="0" xfId="4" applyNumberFormat="1" applyFont="1" applyBorder="1" applyAlignment="1" applyProtection="1">
      <alignment horizontal="center" vertical="center"/>
    </xf>
    <xf numFmtId="0" fontId="95" fillId="0" borderId="0" xfId="4" applyFont="1" applyBorder="1" applyAlignment="1" applyProtection="1">
      <alignment vertical="center"/>
    </xf>
    <xf numFmtId="0" fontId="95" fillId="0" borderId="0" xfId="4" applyFont="1" applyBorder="1" applyAlignment="1" applyProtection="1">
      <alignment horizontal="center" vertical="center"/>
    </xf>
    <xf numFmtId="0" fontId="95" fillId="0" borderId="0" xfId="4" applyNumberFormat="1" applyFont="1" applyBorder="1" applyAlignment="1" applyProtection="1">
      <alignment vertical="center"/>
    </xf>
    <xf numFmtId="0" fontId="93" fillId="0" borderId="0" xfId="4" applyFont="1" applyBorder="1" applyAlignment="1">
      <alignment horizontal="left" indent="1"/>
    </xf>
    <xf numFmtId="0" fontId="89" fillId="0" borderId="0" xfId="4" applyFont="1" applyBorder="1"/>
    <xf numFmtId="164" fontId="94" fillId="0" borderId="0" xfId="4" applyNumberFormat="1" applyFont="1" applyBorder="1" applyAlignment="1" applyProtection="1">
      <alignment vertical="center"/>
    </xf>
    <xf numFmtId="0" fontId="95" fillId="0" borderId="0" xfId="4" applyFont="1" applyBorder="1"/>
    <xf numFmtId="0" fontId="89" fillId="0" borderId="0" xfId="4" applyFont="1" applyBorder="1" applyAlignment="1" applyProtection="1">
      <alignment horizontal="left" vertical="top"/>
    </xf>
    <xf numFmtId="0" fontId="93" fillId="0" borderId="0" xfId="4" applyFont="1" applyBorder="1"/>
    <xf numFmtId="0" fontId="88" fillId="0" borderId="0" xfId="4" applyFont="1" applyBorder="1" applyAlignment="1" applyProtection="1">
      <alignment horizontal="center" vertical="center"/>
    </xf>
    <xf numFmtId="164" fontId="94" fillId="0" borderId="0" xfId="4" applyNumberFormat="1" applyFont="1" applyBorder="1" applyAlignment="1" applyProtection="1">
      <alignment horizontal="right" vertical="center"/>
    </xf>
    <xf numFmtId="0" fontId="109" fillId="0" borderId="0" xfId="4" applyFont="1" applyBorder="1"/>
    <xf numFmtId="0" fontId="95" fillId="0" borderId="0" xfId="4" applyFont="1"/>
    <xf numFmtId="0" fontId="95" fillId="0" borderId="0" xfId="4" applyFont="1" applyProtection="1"/>
    <xf numFmtId="0" fontId="103" fillId="0" borderId="0" xfId="4" applyFont="1" applyBorder="1"/>
    <xf numFmtId="0" fontId="103" fillId="0" borderId="0" xfId="4" applyFont="1" applyBorder="1" applyAlignment="1">
      <alignment horizontal="center" vertical="top"/>
    </xf>
    <xf numFmtId="171" fontId="95" fillId="0" borderId="0" xfId="4" applyNumberFormat="1" applyFont="1" applyBorder="1" applyAlignment="1" applyProtection="1">
      <alignment horizontal="center" vertical="center"/>
    </xf>
    <xf numFmtId="0" fontId="103" fillId="0" borderId="0" xfId="4" applyFont="1" applyBorder="1" applyAlignment="1">
      <alignment horizontal="center"/>
    </xf>
    <xf numFmtId="0" fontId="95" fillId="0" borderId="0" xfId="4" applyFont="1" applyBorder="1" applyProtection="1"/>
    <xf numFmtId="0" fontId="95" fillId="0" borderId="0" xfId="4" applyFont="1" applyProtection="1">
      <protection locked="0"/>
    </xf>
    <xf numFmtId="0" fontId="95" fillId="0" borderId="0" xfId="4" applyFont="1" applyBorder="1" applyProtection="1">
      <protection locked="0"/>
    </xf>
    <xf numFmtId="0" fontId="95" fillId="0" borderId="0" xfId="4" applyFont="1" applyBorder="1" applyAlignment="1">
      <alignment horizontal="center" vertical="center"/>
    </xf>
    <xf numFmtId="164" fontId="93" fillId="0" borderId="0" xfId="4" applyNumberFormat="1" applyFont="1" applyBorder="1"/>
    <xf numFmtId="0" fontId="103" fillId="0" borderId="16" xfId="4" applyFont="1" applyBorder="1" applyAlignment="1">
      <alignment horizontal="center"/>
    </xf>
    <xf numFmtId="0" fontId="89" fillId="0" borderId="0" xfId="4" applyFont="1" applyBorder="1" applyProtection="1"/>
    <xf numFmtId="0" fontId="95" fillId="0" borderId="0" xfId="0" applyFont="1"/>
    <xf numFmtId="0" fontId="103" fillId="0" borderId="0" xfId="0" applyFont="1" applyBorder="1"/>
    <xf numFmtId="0" fontId="103" fillId="0" borderId="0" xfId="0" applyFont="1" applyBorder="1" applyAlignment="1">
      <alignment horizontal="left" vertical="top" wrapText="1"/>
    </xf>
    <xf numFmtId="0" fontId="103" fillId="0" borderId="0" xfId="0" applyFont="1" applyBorder="1" applyAlignment="1">
      <alignment horizontal="center"/>
    </xf>
    <xf numFmtId="0" fontId="103" fillId="0" borderId="0" xfId="0" applyFont="1" applyBorder="1" applyAlignment="1" applyProtection="1">
      <alignment horizontal="center" vertical="top"/>
    </xf>
    <xf numFmtId="0" fontId="95" fillId="0" borderId="0" xfId="0" applyFont="1" applyBorder="1" applyAlignment="1">
      <alignment horizontal="center" vertical="center"/>
    </xf>
    <xf numFmtId="164" fontId="93" fillId="0" borderId="0" xfId="0" applyNumberFormat="1" applyFont="1" applyBorder="1"/>
    <xf numFmtId="0" fontId="88" fillId="0" borderId="0" xfId="0" applyFont="1" applyBorder="1" applyAlignment="1" applyProtection="1">
      <alignment horizontal="center"/>
    </xf>
    <xf numFmtId="0" fontId="103" fillId="0" borderId="0" xfId="0" applyFont="1" applyBorder="1" applyAlignment="1">
      <alignment horizontal="center" vertical="top"/>
    </xf>
    <xf numFmtId="171" fontId="95" fillId="0" borderId="0" xfId="0" applyNumberFormat="1" applyFont="1" applyBorder="1" applyAlignment="1" applyProtection="1">
      <alignment horizontal="center" vertical="center"/>
    </xf>
    <xf numFmtId="164" fontId="93" fillId="0" borderId="0" xfId="0" applyNumberFormat="1" applyFont="1" applyBorder="1" applyProtection="1"/>
    <xf numFmtId="0" fontId="110" fillId="0" borderId="0" xfId="0" applyFont="1" applyBorder="1" applyAlignment="1">
      <alignment horizontal="left" vertical="top" wrapText="1"/>
    </xf>
    <xf numFmtId="166" fontId="95" fillId="0" borderId="0" xfId="0" applyNumberFormat="1" applyFont="1" applyBorder="1" applyAlignment="1" applyProtection="1">
      <alignment horizontal="left" vertical="center"/>
    </xf>
    <xf numFmtId="164" fontId="93" fillId="0" borderId="0" xfId="0" applyNumberFormat="1" applyFont="1" applyBorder="1" applyAlignment="1" applyProtection="1">
      <alignment horizontal="left" vertical="center"/>
    </xf>
    <xf numFmtId="0" fontId="95" fillId="0" borderId="0" xfId="0" applyFont="1" applyAlignment="1">
      <alignment vertical="center"/>
    </xf>
    <xf numFmtId="0" fontId="94" fillId="0" borderId="0" xfId="0" applyFont="1" applyBorder="1" applyAlignment="1" applyProtection="1">
      <alignment vertical="center"/>
    </xf>
    <xf numFmtId="0" fontId="89" fillId="0" borderId="0" xfId="4" applyFont="1" applyBorder="1" applyAlignment="1">
      <alignment horizontal="left" indent="1"/>
    </xf>
    <xf numFmtId="0" fontId="99" fillId="0" borderId="0" xfId="0" applyFont="1" applyBorder="1" applyAlignment="1" applyProtection="1">
      <alignment horizontal="center" vertical="center"/>
    </xf>
    <xf numFmtId="0" fontId="89" fillId="0" borderId="0" xfId="0" applyFont="1" applyAlignment="1" applyProtection="1">
      <alignment vertical="center"/>
    </xf>
    <xf numFmtId="0" fontId="111" fillId="0" borderId="0" xfId="0" applyFont="1" applyBorder="1" applyAlignment="1" applyProtection="1">
      <alignment horizontal="left" vertical="center"/>
    </xf>
    <xf numFmtId="0" fontId="88" fillId="0" borderId="0" xfId="0" applyFont="1" applyBorder="1" applyAlignment="1" applyProtection="1">
      <alignment vertical="center"/>
    </xf>
    <xf numFmtId="0" fontId="112" fillId="0" borderId="0" xfId="0" applyFont="1" applyBorder="1" applyAlignment="1" applyProtection="1">
      <alignment vertical="center"/>
    </xf>
    <xf numFmtId="0" fontId="93" fillId="0" borderId="0" xfId="0" applyFont="1" applyBorder="1" applyAlignment="1" applyProtection="1">
      <alignment horizontal="left" vertical="center" indent="3"/>
    </xf>
    <xf numFmtId="0" fontId="94" fillId="0" borderId="0" xfId="0" applyFont="1" applyBorder="1" applyAlignment="1" applyProtection="1">
      <alignment horizontal="center" vertical="center"/>
    </xf>
    <xf numFmtId="0" fontId="94" fillId="0" borderId="0" xfId="0" applyFont="1" applyBorder="1" applyAlignment="1" applyProtection="1">
      <alignment horizontal="center" vertical="center" wrapText="1"/>
    </xf>
    <xf numFmtId="176" fontId="95" fillId="0" borderId="2" xfId="0" applyNumberFormat="1" applyFont="1" applyBorder="1" applyAlignment="1" applyProtection="1">
      <alignment vertical="center" wrapText="1"/>
      <protection locked="0"/>
    </xf>
    <xf numFmtId="0" fontId="89" fillId="0" borderId="0" xfId="0" applyFont="1" applyBorder="1" applyAlignment="1" applyProtection="1">
      <alignment horizontal="center" vertical="center"/>
    </xf>
    <xf numFmtId="0" fontId="113" fillId="0" borderId="0" xfId="0" applyFont="1" applyBorder="1" applyAlignment="1" applyProtection="1">
      <alignment horizontal="center" vertical="center" wrapText="1"/>
    </xf>
    <xf numFmtId="0" fontId="114" fillId="0" borderId="0" xfId="0" applyNumberFormat="1" applyFont="1" applyBorder="1" applyAlignment="1" applyProtection="1">
      <alignment horizontal="left" vertical="center" wrapText="1"/>
    </xf>
    <xf numFmtId="0" fontId="89" fillId="0" borderId="0" xfId="0" applyFont="1" applyAlignment="1">
      <alignment horizontal="left" vertical="center" wrapText="1"/>
    </xf>
    <xf numFmtId="0" fontId="94" fillId="0" borderId="0" xfId="0" applyFont="1" applyBorder="1" applyAlignment="1" applyProtection="1">
      <alignment horizontal="center"/>
    </xf>
    <xf numFmtId="0" fontId="89" fillId="0" borderId="0" xfId="0" applyFont="1" applyBorder="1" applyAlignment="1" applyProtection="1"/>
    <xf numFmtId="0" fontId="94" fillId="0" borderId="0" xfId="0" applyFont="1" applyBorder="1" applyAlignment="1" applyProtection="1">
      <alignment horizontal="center" wrapText="1"/>
    </xf>
    <xf numFmtId="0" fontId="89" fillId="0" borderId="0" xfId="0" applyFont="1" applyBorder="1" applyAlignment="1" applyProtection="1">
      <alignment horizontal="right" vertical="center"/>
    </xf>
    <xf numFmtId="0" fontId="115" fillId="0" borderId="0" xfId="0" applyFont="1" applyBorder="1" applyAlignment="1" applyProtection="1">
      <alignment vertical="center"/>
    </xf>
    <xf numFmtId="0" fontId="103" fillId="0" borderId="0" xfId="0" applyFont="1" applyBorder="1" applyAlignment="1" applyProtection="1">
      <alignment vertical="center"/>
    </xf>
    <xf numFmtId="38" fontId="88" fillId="0" borderId="2" xfId="0" applyNumberFormat="1" applyFont="1" applyBorder="1" applyAlignment="1" applyProtection="1">
      <alignment horizontal="center" vertical="center"/>
      <protection locked="0"/>
    </xf>
    <xf numFmtId="0" fontId="89" fillId="0" borderId="0" xfId="0" applyFont="1" applyAlignment="1" applyProtection="1">
      <alignment horizontal="right" vertical="center"/>
    </xf>
    <xf numFmtId="0" fontId="93" fillId="0" borderId="7" xfId="0" applyFont="1" applyFill="1" applyBorder="1" applyAlignment="1" applyProtection="1">
      <alignment vertical="center"/>
    </xf>
    <xf numFmtId="38" fontId="95" fillId="0" borderId="2" xfId="0" applyNumberFormat="1" applyFont="1" applyBorder="1" applyAlignment="1" applyProtection="1">
      <alignment horizontal="center" vertical="center"/>
      <protection locked="0"/>
    </xf>
    <xf numFmtId="0" fontId="89" fillId="0" borderId="7" xfId="0" applyFont="1" applyBorder="1" applyAlignment="1" applyProtection="1">
      <alignment horizontal="right" vertical="center"/>
    </xf>
    <xf numFmtId="40" fontId="93" fillId="0" borderId="0" xfId="0" applyNumberFormat="1" applyFont="1" applyBorder="1" applyAlignment="1" applyProtection="1">
      <alignment horizontal="center" vertical="center"/>
    </xf>
    <xf numFmtId="0" fontId="116" fillId="0" borderId="0" xfId="0" applyFont="1" applyBorder="1" applyAlignment="1" applyProtection="1">
      <alignment vertical="center"/>
    </xf>
    <xf numFmtId="0" fontId="89" fillId="0" borderId="6" xfId="0" applyFont="1" applyFill="1" applyBorder="1" applyAlignment="1" applyProtection="1">
      <alignment vertical="center"/>
    </xf>
    <xf numFmtId="0" fontId="93" fillId="0" borderId="0" xfId="0" applyFont="1" applyBorder="1" applyAlignment="1" applyProtection="1">
      <alignment horizontal="right" vertical="center"/>
    </xf>
    <xf numFmtId="0" fontId="93" fillId="0" borderId="2" xfId="0" applyFont="1" applyBorder="1" applyAlignment="1" applyProtection="1">
      <alignment vertical="center"/>
    </xf>
    <xf numFmtId="38" fontId="95" fillId="2" borderId="2" xfId="0" applyNumberFormat="1" applyFont="1" applyFill="1" applyBorder="1" applyAlignment="1" applyProtection="1">
      <alignment vertical="center"/>
    </xf>
    <xf numFmtId="0" fontId="89" fillId="3" borderId="2" xfId="0" applyFont="1" applyFill="1" applyBorder="1" applyAlignment="1" applyProtection="1">
      <alignment vertical="center"/>
    </xf>
    <xf numFmtId="0" fontId="104" fillId="0" borderId="2" xfId="0" applyNumberFormat="1" applyFont="1" applyBorder="1" applyAlignment="1" applyProtection="1">
      <alignment horizontal="center" vertical="center"/>
      <protection locked="0"/>
    </xf>
    <xf numFmtId="38" fontId="95" fillId="0" borderId="0" xfId="0" applyNumberFormat="1" applyFont="1" applyBorder="1" applyAlignment="1" applyProtection="1">
      <alignment horizontal="center" vertical="center"/>
    </xf>
    <xf numFmtId="0" fontId="95" fillId="0" borderId="0" xfId="0" applyFont="1" applyBorder="1" applyAlignment="1" applyProtection="1">
      <alignment horizontal="left" vertical="top"/>
    </xf>
    <xf numFmtId="0" fontId="115" fillId="0" borderId="0" xfId="0" applyFont="1" applyBorder="1" applyAlignment="1" applyProtection="1">
      <alignment horizontal="left"/>
    </xf>
    <xf numFmtId="0" fontId="115" fillId="0" borderId="0" xfId="0" applyFont="1" applyBorder="1" applyAlignment="1" applyProtection="1"/>
    <xf numFmtId="0" fontId="117" fillId="0" borderId="0" xfId="0" applyFont="1" applyBorder="1" applyAlignment="1" applyProtection="1">
      <alignment horizontal="right" vertical="center"/>
    </xf>
    <xf numFmtId="0" fontId="95" fillId="0" borderId="0" xfId="0" applyFont="1" applyProtection="1"/>
    <xf numFmtId="0" fontId="89" fillId="0" borderId="0" xfId="0" applyFont="1" applyProtection="1"/>
    <xf numFmtId="0" fontId="118" fillId="0" borderId="0" xfId="2" applyFont="1" applyAlignment="1" applyProtection="1">
      <alignment horizontal="centerContinuous" vertical="center"/>
    </xf>
    <xf numFmtId="0" fontId="95" fillId="0" borderId="0" xfId="0" applyFont="1" applyAlignment="1">
      <alignment horizontal="centerContinuous" vertical="center"/>
    </xf>
    <xf numFmtId="0" fontId="89" fillId="0" borderId="0" xfId="0" applyFont="1" applyAlignment="1" applyProtection="1">
      <alignment horizontal="centerContinuous" vertical="center"/>
    </xf>
    <xf numFmtId="0" fontId="104" fillId="0" borderId="0" xfId="0" applyFont="1"/>
    <xf numFmtId="0" fontId="89" fillId="0" borderId="0" xfId="0" applyNumberFormat="1" applyFont="1" applyAlignment="1">
      <alignment horizontal="left"/>
    </xf>
    <xf numFmtId="0" fontId="95" fillId="0" borderId="0" xfId="0" applyFont="1" applyAlignment="1">
      <alignment horizontal="left"/>
    </xf>
    <xf numFmtId="174" fontId="89" fillId="0" borderId="0" xfId="0" applyNumberFormat="1" applyFont="1" applyAlignment="1">
      <alignment horizontal="left"/>
    </xf>
    <xf numFmtId="174" fontId="95" fillId="0" borderId="0" xfId="0" applyNumberFormat="1" applyFont="1" applyAlignment="1">
      <alignment horizontal="left"/>
    </xf>
    <xf numFmtId="0" fontId="89" fillId="0" borderId="0" xfId="0" applyNumberFormat="1" applyFont="1" applyBorder="1" applyAlignment="1" applyProtection="1">
      <alignment horizontal="left"/>
    </xf>
    <xf numFmtId="0" fontId="89" fillId="0" borderId="0" xfId="0" applyFont="1" applyBorder="1" applyAlignment="1" applyProtection="1">
      <alignment horizontal="right"/>
    </xf>
    <xf numFmtId="49" fontId="89" fillId="0" borderId="0" xfId="0" applyNumberFormat="1" applyFont="1" applyBorder="1" applyAlignment="1" applyProtection="1">
      <alignment horizontal="left" vertical="center"/>
    </xf>
    <xf numFmtId="49" fontId="88" fillId="0" borderId="0" xfId="0" applyNumberFormat="1" applyFont="1" applyBorder="1" applyAlignment="1" applyProtection="1">
      <alignment horizontal="left" vertical="center"/>
    </xf>
    <xf numFmtId="0" fontId="88" fillId="0" borderId="0" xfId="0" applyFont="1" applyBorder="1" applyProtection="1"/>
    <xf numFmtId="0" fontId="88" fillId="0" borderId="0" xfId="0" applyFont="1" applyBorder="1" applyAlignment="1" applyProtection="1">
      <alignment horizontal="right"/>
    </xf>
    <xf numFmtId="49" fontId="93" fillId="0" borderId="0" xfId="0" applyNumberFormat="1" applyFont="1" applyBorder="1" applyAlignment="1" applyProtection="1">
      <alignment horizontal="left" vertical="center"/>
    </xf>
    <xf numFmtId="0" fontId="93" fillId="0" borderId="0" xfId="0" applyFont="1" applyFill="1" applyBorder="1" applyProtection="1"/>
    <xf numFmtId="40" fontId="93" fillId="0" borderId="0" xfId="0" applyNumberFormat="1" applyFont="1" applyBorder="1" applyAlignment="1" applyProtection="1">
      <alignment horizontal="right"/>
    </xf>
    <xf numFmtId="37" fontId="93" fillId="0" borderId="0" xfId="0" applyNumberFormat="1" applyFont="1" applyBorder="1" applyProtection="1"/>
    <xf numFmtId="173" fontId="93" fillId="0" borderId="0" xfId="0" applyNumberFormat="1" applyFont="1" applyBorder="1" applyProtection="1"/>
    <xf numFmtId="0" fontId="93" fillId="0" borderId="0" xfId="0" applyFont="1" applyProtection="1"/>
    <xf numFmtId="0" fontId="93" fillId="0" borderId="0" xfId="0" applyFont="1" applyBorder="1" applyAlignment="1" applyProtection="1">
      <alignment vertical="center" wrapText="1"/>
    </xf>
    <xf numFmtId="0" fontId="93" fillId="0" borderId="0" xfId="0" applyFont="1" applyBorder="1" applyAlignment="1" applyProtection="1">
      <alignment horizontal="right"/>
    </xf>
    <xf numFmtId="0" fontId="119" fillId="0" borderId="0" xfId="0" applyFont="1" applyAlignment="1" applyProtection="1">
      <alignment horizontal="left"/>
    </xf>
    <xf numFmtId="0" fontId="93" fillId="0" borderId="0" xfId="0" applyFont="1" applyAlignment="1">
      <alignment wrapText="1"/>
    </xf>
    <xf numFmtId="0" fontId="89" fillId="0" borderId="0" xfId="0" applyFont="1" applyFill="1" applyBorder="1" applyProtection="1"/>
    <xf numFmtId="0" fontId="89" fillId="0" borderId="0" xfId="0" applyFont="1" applyBorder="1" applyAlignment="1" applyProtection="1">
      <alignment horizontal="center"/>
    </xf>
    <xf numFmtId="175" fontId="93" fillId="0" borderId="0" xfId="0" quotePrefix="1" applyNumberFormat="1" applyFont="1" applyBorder="1" applyAlignment="1" applyProtection="1">
      <alignment horizontal="right"/>
    </xf>
    <xf numFmtId="0" fontId="94" fillId="0" borderId="0" xfId="0" applyFont="1" applyProtection="1"/>
    <xf numFmtId="0" fontId="93" fillId="0" borderId="0" xfId="0" applyFont="1" applyBorder="1" applyAlignment="1" applyProtection="1">
      <alignment vertical="top" wrapText="1"/>
    </xf>
    <xf numFmtId="37" fontId="93" fillId="0" borderId="0" xfId="0" applyNumberFormat="1" applyFont="1" applyBorder="1" applyAlignment="1" applyProtection="1">
      <alignment horizontal="right"/>
    </xf>
    <xf numFmtId="175" fontId="93" fillId="4" borderId="0" xfId="0" quotePrefix="1" applyNumberFormat="1" applyFont="1" applyFill="1" applyBorder="1" applyAlignment="1" applyProtection="1">
      <alignment horizontal="right"/>
    </xf>
    <xf numFmtId="38" fontId="93" fillId="0" borderId="0" xfId="0" applyNumberFormat="1" applyFont="1" applyBorder="1" applyProtection="1"/>
    <xf numFmtId="1" fontId="93" fillId="0" borderId="0" xfId="0" applyNumberFormat="1" applyFont="1" applyBorder="1" applyProtection="1"/>
    <xf numFmtId="39" fontId="93" fillId="0" borderId="0" xfId="0" applyNumberFormat="1" applyFont="1" applyBorder="1" applyProtection="1"/>
    <xf numFmtId="3" fontId="93" fillId="0" borderId="0" xfId="0" applyNumberFormat="1" applyFont="1" applyBorder="1" applyAlignment="1" applyProtection="1">
      <alignment horizontal="right" vertical="center"/>
    </xf>
    <xf numFmtId="173" fontId="93" fillId="0" borderId="0" xfId="0" applyNumberFormat="1" applyFont="1" applyBorder="1" applyAlignment="1" applyProtection="1">
      <alignment horizontal="right"/>
    </xf>
    <xf numFmtId="49" fontId="93" fillId="0" borderId="0" xfId="0" applyNumberFormat="1" applyFont="1" applyBorder="1" applyProtection="1"/>
    <xf numFmtId="0" fontId="93" fillId="0" borderId="0" xfId="0" applyFont="1" applyBorder="1" applyAlignment="1" applyProtection="1">
      <alignment horizontal="center"/>
    </xf>
    <xf numFmtId="0" fontId="94" fillId="0" borderId="0" xfId="0" applyFont="1" applyFill="1" applyBorder="1" applyAlignment="1" applyProtection="1">
      <alignment horizontal="center"/>
    </xf>
    <xf numFmtId="0" fontId="89" fillId="0" borderId="0" xfId="0" applyFont="1" applyFill="1" applyBorder="1" applyAlignment="1" applyProtection="1">
      <alignment horizontal="right"/>
    </xf>
    <xf numFmtId="0" fontId="88" fillId="0" borderId="0" xfId="0" applyFont="1" applyFill="1" applyBorder="1" applyAlignment="1" applyProtection="1">
      <alignment horizontal="left"/>
    </xf>
    <xf numFmtId="0" fontId="104" fillId="0" borderId="0" xfId="0" applyFont="1" applyFill="1" applyBorder="1" applyAlignment="1" applyProtection="1">
      <alignment horizontal="right"/>
    </xf>
    <xf numFmtId="0" fontId="117" fillId="0" borderId="0" xfId="0" applyFont="1" applyProtection="1"/>
    <xf numFmtId="0" fontId="89" fillId="0" borderId="0" xfId="0" applyFont="1" applyFill="1" applyBorder="1" applyAlignment="1" applyProtection="1">
      <alignment horizontal="center"/>
    </xf>
    <xf numFmtId="49" fontId="117" fillId="0" borderId="0" xfId="0" applyNumberFormat="1" applyFont="1" applyAlignment="1" applyProtection="1">
      <alignment horizontal="right" vertical="top"/>
    </xf>
    <xf numFmtId="0" fontId="93" fillId="0" borderId="0" xfId="0" applyFont="1" applyBorder="1" applyAlignment="1" applyProtection="1">
      <alignment horizontal="left"/>
    </xf>
    <xf numFmtId="49" fontId="89" fillId="0" borderId="0" xfId="0" applyNumberFormat="1" applyFont="1" applyBorder="1" applyAlignment="1" applyProtection="1">
      <alignment horizontal="left" vertical="top"/>
    </xf>
    <xf numFmtId="0" fontId="93" fillId="0" borderId="0" xfId="0" applyFont="1" applyAlignment="1" applyProtection="1">
      <alignment horizontal="left"/>
    </xf>
    <xf numFmtId="49" fontId="89" fillId="0" borderId="0" xfId="0" applyNumberFormat="1" applyFont="1" applyAlignment="1" applyProtection="1">
      <alignment horizontal="left" vertical="center"/>
    </xf>
    <xf numFmtId="49" fontId="89" fillId="0" borderId="0" xfId="0" applyNumberFormat="1" applyFont="1" applyAlignment="1" applyProtection="1">
      <alignment horizontal="left" vertical="top"/>
    </xf>
    <xf numFmtId="0" fontId="89" fillId="0" borderId="0" xfId="0" applyFont="1" applyAlignment="1" applyProtection="1">
      <alignment horizontal="right"/>
    </xf>
    <xf numFmtId="0" fontId="93" fillId="0" borderId="0" xfId="0" applyFont="1" applyAlignment="1" applyProtection="1">
      <alignment horizontal="right"/>
    </xf>
    <xf numFmtId="49" fontId="120" fillId="0" borderId="0" xfId="0" applyNumberFormat="1" applyFont="1" applyAlignment="1" applyProtection="1">
      <alignment horizontal="right" vertical="top"/>
    </xf>
    <xf numFmtId="0" fontId="93" fillId="0" borderId="17" xfId="0" applyFont="1" applyBorder="1" applyAlignment="1" applyProtection="1">
      <alignment horizontal="center" vertical="center"/>
    </xf>
    <xf numFmtId="49" fontId="88" fillId="0" borderId="17" xfId="0" applyNumberFormat="1" applyFont="1" applyBorder="1" applyAlignment="1" applyProtection="1">
      <alignment horizontal="center" vertical="center"/>
    </xf>
    <xf numFmtId="49" fontId="95" fillId="0" borderId="17" xfId="0" applyNumberFormat="1" applyFont="1" applyBorder="1" applyAlignment="1" applyProtection="1">
      <alignment horizontal="center" vertical="center"/>
    </xf>
    <xf numFmtId="49" fontId="104" fillId="0" borderId="8" xfId="0" applyNumberFormat="1" applyFont="1" applyBorder="1" applyAlignment="1" applyProtection="1">
      <alignment horizontal="centerContinuous" vertical="center"/>
    </xf>
    <xf numFmtId="49" fontId="95" fillId="0" borderId="4" xfId="0" applyNumberFormat="1" applyFont="1" applyBorder="1" applyAlignment="1" applyProtection="1">
      <alignment horizontal="centerContinuous" vertical="center"/>
    </xf>
    <xf numFmtId="0" fontId="95" fillId="0" borderId="0" xfId="0" applyFont="1" applyAlignment="1" applyProtection="1">
      <alignment vertical="center"/>
    </xf>
    <xf numFmtId="1" fontId="94" fillId="0" borderId="18" xfId="0" applyNumberFormat="1" applyFont="1" applyBorder="1" applyAlignment="1" applyProtection="1">
      <alignment horizontal="center" vertical="center" wrapText="1"/>
    </xf>
    <xf numFmtId="3" fontId="94" fillId="0" borderId="18" xfId="0" applyNumberFormat="1" applyFont="1" applyBorder="1" applyAlignment="1" applyProtection="1">
      <alignment horizontal="center" vertical="center" wrapText="1"/>
    </xf>
    <xf numFmtId="0" fontId="94" fillId="0" borderId="18" xfId="0" applyFont="1" applyBorder="1" applyAlignment="1" applyProtection="1">
      <alignment horizontal="center" vertical="center" wrapText="1"/>
    </xf>
    <xf numFmtId="43" fontId="94" fillId="0" borderId="2" xfId="1" applyFont="1" applyBorder="1" applyAlignment="1" applyProtection="1">
      <alignment horizontal="center" vertical="center" wrapText="1"/>
    </xf>
    <xf numFmtId="0" fontId="94" fillId="0" borderId="2" xfId="0" applyFont="1" applyBorder="1" applyAlignment="1" applyProtection="1">
      <alignment horizontal="center" vertical="center" wrapText="1"/>
    </xf>
    <xf numFmtId="0" fontId="93" fillId="0" borderId="14" xfId="0" applyFont="1" applyBorder="1" applyAlignment="1" applyProtection="1">
      <alignment horizontal="left" vertical="center" indent="1"/>
    </xf>
    <xf numFmtId="0" fontId="93" fillId="0" borderId="19" xfId="0" applyFont="1" applyBorder="1" applyAlignment="1" applyProtection="1">
      <alignment horizontal="center" vertical="center"/>
    </xf>
    <xf numFmtId="0" fontId="93" fillId="0" borderId="2" xfId="0" applyFont="1" applyBorder="1" applyAlignment="1" applyProtection="1">
      <alignment horizontal="center" vertical="center"/>
    </xf>
    <xf numFmtId="0" fontId="93" fillId="0" borderId="19" xfId="0" applyFont="1" applyBorder="1" applyAlignment="1" applyProtection="1">
      <alignment horizontal="left" vertical="center" indent="1"/>
    </xf>
    <xf numFmtId="164" fontId="93" fillId="0" borderId="2" xfId="0" applyNumberFormat="1" applyFont="1" applyFill="1" applyBorder="1" applyAlignment="1" applyProtection="1">
      <alignment horizontal="left" vertical="center"/>
    </xf>
    <xf numFmtId="0" fontId="93" fillId="0" borderId="2" xfId="0" applyFont="1" applyFill="1" applyBorder="1" applyAlignment="1" applyProtection="1">
      <alignment horizontal="center" vertical="center"/>
    </xf>
    <xf numFmtId="0" fontId="95" fillId="0" borderId="0" xfId="0" applyFont="1" applyFill="1" applyAlignment="1" applyProtection="1">
      <alignment vertical="center"/>
    </xf>
    <xf numFmtId="0" fontId="93" fillId="0" borderId="10" xfId="0" applyFont="1" applyBorder="1" applyAlignment="1" applyProtection="1">
      <alignment horizontal="left" vertical="center" indent="1"/>
    </xf>
    <xf numFmtId="0" fontId="93" fillId="0" borderId="18" xfId="0" applyFont="1" applyBorder="1" applyAlignment="1" applyProtection="1">
      <alignment horizontal="center" vertical="center"/>
    </xf>
    <xf numFmtId="0" fontId="93" fillId="0" borderId="6" xfId="0" applyFont="1" applyBorder="1" applyAlignment="1" applyProtection="1">
      <alignment horizontal="left" vertical="center" indent="1"/>
    </xf>
    <xf numFmtId="0" fontId="93" fillId="0" borderId="19" xfId="0" applyFont="1" applyBorder="1" applyAlignment="1" applyProtection="1">
      <alignment horizontal="left" vertical="center" wrapText="1" indent="1"/>
    </xf>
    <xf numFmtId="0" fontId="93" fillId="0" borderId="2" xfId="0" applyFont="1" applyFill="1" applyBorder="1" applyAlignment="1" applyProtection="1">
      <alignment horizontal="left" vertical="center" indent="1"/>
    </xf>
    <xf numFmtId="0" fontId="93" fillId="0" borderId="3" xfId="0" applyFont="1" applyFill="1" applyBorder="1" applyAlignment="1" applyProtection="1">
      <alignment horizontal="left" vertical="center" indent="1"/>
    </xf>
    <xf numFmtId="0" fontId="93" fillId="0" borderId="4" xfId="0" applyFont="1" applyFill="1" applyBorder="1" applyAlignment="1" applyProtection="1">
      <alignment horizontal="center" vertical="center"/>
    </xf>
    <xf numFmtId="0" fontId="93" fillId="0" borderId="0" xfId="0" applyFont="1" applyAlignment="1" applyProtection="1">
      <alignment vertical="center"/>
    </xf>
    <xf numFmtId="0" fontId="93" fillId="0" borderId="0" xfId="0" applyFont="1" applyAlignment="1" applyProtection="1">
      <alignment horizontal="center" vertical="center"/>
    </xf>
    <xf numFmtId="38" fontId="95" fillId="0" borderId="0" xfId="0" applyNumberFormat="1" applyFont="1" applyAlignment="1" applyProtection="1">
      <alignment vertical="center"/>
    </xf>
    <xf numFmtId="49" fontId="94" fillId="0" borderId="17" xfId="0" applyNumberFormat="1" applyFont="1" applyBorder="1" applyAlignment="1" applyProtection="1">
      <alignment horizontal="center" vertical="center"/>
    </xf>
    <xf numFmtId="0" fontId="95" fillId="0" borderId="0" xfId="0" applyFont="1" applyAlignment="1" applyProtection="1">
      <alignment horizontal="center" vertical="center"/>
    </xf>
    <xf numFmtId="0" fontId="89"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5" fillId="0" borderId="0" xfId="0" applyNumberFormat="1" applyFont="1" applyAlignment="1" applyProtection="1">
      <alignment vertical="center"/>
    </xf>
    <xf numFmtId="0" fontId="103" fillId="0" borderId="6" xfId="0" applyFont="1" applyBorder="1" applyAlignment="1" applyProtection="1">
      <alignment horizontal="left" indent="2"/>
    </xf>
    <xf numFmtId="0" fontId="93" fillId="0" borderId="10" xfId="0" applyFont="1" applyBorder="1" applyAlignment="1" applyProtection="1">
      <alignment horizontal="center" vertical="center"/>
    </xf>
    <xf numFmtId="0" fontId="88" fillId="0" borderId="0" xfId="0" applyFont="1" applyAlignment="1" applyProtection="1">
      <alignment vertical="center"/>
    </xf>
    <xf numFmtId="0" fontId="104" fillId="0" borderId="0" xfId="0" applyFont="1" applyAlignment="1" applyProtection="1">
      <alignment vertical="center"/>
    </xf>
    <xf numFmtId="0" fontId="89" fillId="0" borderId="0" xfId="0" applyFont="1" applyFill="1" applyAlignment="1" applyProtection="1">
      <alignment vertical="center"/>
    </xf>
    <xf numFmtId="0" fontId="93" fillId="0" borderId="18" xfId="0" applyFont="1" applyFill="1" applyBorder="1" applyAlignment="1" applyProtection="1">
      <alignment horizontal="center" vertical="center"/>
    </xf>
    <xf numFmtId="0" fontId="93" fillId="0" borderId="2" xfId="0" applyFont="1" applyFill="1" applyBorder="1" applyAlignment="1" applyProtection="1">
      <alignment horizontal="center" vertical="top"/>
    </xf>
    <xf numFmtId="0" fontId="89" fillId="0" borderId="0" xfId="0" applyFont="1" applyFill="1" applyBorder="1" applyAlignment="1" applyProtection="1">
      <alignment vertical="center"/>
    </xf>
    <xf numFmtId="38" fontId="89" fillId="0" borderId="0" xfId="0" applyNumberFormat="1" applyFont="1" applyAlignment="1" applyProtection="1"/>
    <xf numFmtId="0" fontId="93" fillId="0" borderId="10" xfId="0" applyFont="1" applyFill="1" applyBorder="1" applyAlignment="1" applyProtection="1">
      <alignment horizontal="center" vertical="center"/>
    </xf>
    <xf numFmtId="0" fontId="93" fillId="0" borderId="20" xfId="0" applyFont="1" applyBorder="1" applyAlignment="1" applyProtection="1">
      <alignment horizontal="left" vertical="center" indent="4"/>
    </xf>
    <xf numFmtId="0" fontId="93" fillId="0" borderId="21" xfId="0" applyFont="1" applyBorder="1" applyAlignment="1" applyProtection="1">
      <alignment horizontal="center" vertical="center"/>
    </xf>
    <xf numFmtId="40" fontId="89" fillId="5" borderId="22" xfId="0" applyNumberFormat="1" applyFont="1" applyFill="1" applyBorder="1" applyAlignment="1" applyProtection="1">
      <alignment horizontal="right" vertical="center"/>
    </xf>
    <xf numFmtId="0" fontId="93" fillId="0" borderId="23" xfId="0" applyFont="1" applyBorder="1" applyAlignment="1" applyProtection="1">
      <alignment horizontal="left" vertical="center" indent="4"/>
    </xf>
    <xf numFmtId="9" fontId="89" fillId="5" borderId="22" xfId="0" applyNumberFormat="1" applyFont="1" applyFill="1" applyBorder="1" applyAlignment="1" applyProtection="1">
      <alignment horizontal="right" vertical="center"/>
    </xf>
    <xf numFmtId="1" fontId="88" fillId="0" borderId="18" xfId="0" applyNumberFormat="1" applyFont="1" applyBorder="1" applyAlignment="1" applyProtection="1">
      <alignment horizontal="center" vertical="center" wrapText="1"/>
    </xf>
    <xf numFmtId="3" fontId="88" fillId="0" borderId="18" xfId="0" applyNumberFormat="1" applyFont="1" applyBorder="1" applyAlignment="1" applyProtection="1">
      <alignment horizontal="center" vertical="center" wrapText="1"/>
    </xf>
    <xf numFmtId="3" fontId="89" fillId="3" borderId="18" xfId="0" applyNumberFormat="1" applyFont="1" applyFill="1" applyBorder="1" applyAlignment="1" applyProtection="1">
      <alignment horizontal="center"/>
    </xf>
    <xf numFmtId="3" fontId="95" fillId="3" borderId="10" xfId="0" applyNumberFormat="1" applyFont="1" applyFill="1" applyBorder="1" applyAlignment="1" applyProtection="1">
      <alignment horizontal="center"/>
    </xf>
    <xf numFmtId="38" fontId="95" fillId="3" borderId="18" xfId="0" applyNumberFormat="1" applyFont="1" applyFill="1" applyBorder="1" applyAlignment="1" applyProtection="1">
      <alignment horizontal="center"/>
    </xf>
    <xf numFmtId="3" fontId="95" fillId="3" borderId="18" xfId="0" applyNumberFormat="1" applyFont="1" applyFill="1" applyBorder="1" applyAlignment="1" applyProtection="1">
      <alignment horizontal="center"/>
    </xf>
    <xf numFmtId="0" fontId="93" fillId="0" borderId="19" xfId="0" applyFont="1" applyBorder="1" applyAlignment="1" applyProtection="1">
      <alignment horizontal="center"/>
    </xf>
    <xf numFmtId="0" fontId="93" fillId="0" borderId="2" xfId="0" applyFont="1" applyBorder="1" applyAlignment="1" applyProtection="1">
      <alignment horizontal="center"/>
    </xf>
    <xf numFmtId="0" fontId="93" fillId="0" borderId="2" xfId="0" applyFont="1" applyBorder="1" applyAlignment="1" applyProtection="1">
      <alignment horizontal="center" vertical="center" wrapText="1"/>
    </xf>
    <xf numFmtId="38" fontId="95" fillId="0" borderId="0" xfId="0" applyNumberFormat="1" applyFont="1" applyProtection="1"/>
    <xf numFmtId="0" fontId="93" fillId="0" borderId="24" xfId="0" applyFont="1" applyFill="1" applyBorder="1" applyAlignment="1" applyProtection="1">
      <alignment horizontal="center" vertical="center"/>
    </xf>
    <xf numFmtId="0" fontId="93" fillId="0" borderId="2" xfId="0" applyFont="1" applyBorder="1" applyAlignment="1" applyProtection="1">
      <alignment horizontal="center" vertical="top"/>
    </xf>
    <xf numFmtId="0" fontId="93" fillId="0" borderId="24" xfId="0" applyFont="1" applyFill="1" applyBorder="1" applyAlignment="1" applyProtection="1">
      <alignment horizontal="center" vertical="top"/>
    </xf>
    <xf numFmtId="0" fontId="93" fillId="0" borderId="5" xfId="0" applyFont="1" applyFill="1" applyBorder="1" applyAlignment="1" applyProtection="1">
      <alignment horizontal="center" vertical="center"/>
    </xf>
    <xf numFmtId="1" fontId="93" fillId="0" borderId="2" xfId="0" applyNumberFormat="1" applyFont="1" applyBorder="1" applyAlignment="1" applyProtection="1">
      <alignment horizontal="center" vertical="center"/>
    </xf>
    <xf numFmtId="0" fontId="93" fillId="0" borderId="14" xfId="0" applyFont="1" applyBorder="1" applyAlignment="1" applyProtection="1">
      <alignment horizontal="left" vertical="top" wrapText="1" indent="1"/>
    </xf>
    <xf numFmtId="1" fontId="93" fillId="0" borderId="2" xfId="0" applyNumberFormat="1" applyFont="1" applyBorder="1" applyAlignment="1" applyProtection="1">
      <alignment horizontal="center" vertical="top"/>
    </xf>
    <xf numFmtId="1" fontId="93" fillId="0" borderId="18" xfId="0" applyNumberFormat="1" applyFont="1" applyBorder="1" applyAlignment="1" applyProtection="1">
      <alignment horizontal="center" vertical="center"/>
    </xf>
    <xf numFmtId="1" fontId="93" fillId="0" borderId="18" xfId="0" applyNumberFormat="1" applyFont="1" applyBorder="1" applyAlignment="1" applyProtection="1">
      <alignment horizontal="center" vertical="center"/>
    </xf>
    <xf numFmtId="1" fontId="93" fillId="0" borderId="25" xfId="0" applyNumberFormat="1" applyFont="1" applyBorder="1" applyAlignment="1" applyProtection="1">
      <alignment horizontal="center" vertical="center"/>
    </xf>
    <xf numFmtId="1" fontId="93" fillId="0" borderId="22" xfId="0" applyNumberFormat="1" applyFont="1" applyBorder="1" applyAlignment="1" applyProtection="1">
      <alignment horizontal="center" vertical="center"/>
    </xf>
    <xf numFmtId="0" fontId="93" fillId="0" borderId="2" xfId="0" applyFont="1" applyBorder="1" applyAlignment="1" applyProtection="1">
      <alignment horizontal="center" vertical="top" wrapText="1"/>
    </xf>
    <xf numFmtId="0" fontId="93" fillId="0" borderId="24" xfId="0" applyFont="1" applyBorder="1" applyAlignment="1" applyProtection="1">
      <alignment horizontal="center" vertical="center"/>
    </xf>
    <xf numFmtId="0" fontId="93" fillId="0" borderId="120" xfId="0" applyFont="1" applyFill="1" applyBorder="1" applyAlignment="1" applyProtection="1">
      <alignment horizontal="center" vertical="center"/>
    </xf>
    <xf numFmtId="0" fontId="93" fillId="0" borderId="112" xfId="0" applyFont="1" applyFill="1" applyBorder="1" applyAlignment="1" applyProtection="1">
      <alignment horizontal="center" vertical="center"/>
    </xf>
    <xf numFmtId="0" fontId="95" fillId="0" borderId="0" xfId="0" applyFont="1" applyAlignment="1" applyProtection="1"/>
    <xf numFmtId="0" fontId="93" fillId="0" borderId="0" xfId="0" applyFont="1" applyAlignment="1" applyProtection="1">
      <alignment horizontal="left" vertical="center" wrapText="1"/>
    </xf>
    <xf numFmtId="0" fontId="93" fillId="0" borderId="0" xfId="0" applyFont="1" applyAlignment="1" applyProtection="1">
      <alignment horizontal="center" vertical="center" wrapText="1"/>
    </xf>
    <xf numFmtId="0" fontId="95" fillId="0" borderId="0" xfId="0" applyFont="1" applyAlignment="1" applyProtection="1">
      <alignment wrapText="1"/>
    </xf>
    <xf numFmtId="0" fontId="95" fillId="0" borderId="0" xfId="0" applyFont="1" applyAlignment="1"/>
    <xf numFmtId="49" fontId="93" fillId="0" borderId="17" xfId="0" applyNumberFormat="1" applyFont="1" applyBorder="1" applyAlignment="1">
      <alignment horizontal="center" vertical="center"/>
    </xf>
    <xf numFmtId="49" fontId="88" fillId="0" borderId="17" xfId="0" applyNumberFormat="1" applyFont="1" applyBorder="1" applyAlignment="1">
      <alignment horizontal="center" vertical="center"/>
    </xf>
    <xf numFmtId="49" fontId="89" fillId="0" borderId="17" xfId="0" applyNumberFormat="1" applyFont="1" applyBorder="1" applyAlignment="1">
      <alignment horizontal="center" vertical="center"/>
    </xf>
    <xf numFmtId="49" fontId="94" fillId="0" borderId="24" xfId="0" applyNumberFormat="1" applyFont="1" applyBorder="1" applyAlignment="1">
      <alignment horizontal="center" vertical="center" wrapText="1"/>
    </xf>
    <xf numFmtId="3" fontId="88" fillId="0" borderId="24" xfId="0" applyNumberFormat="1" applyFont="1" applyBorder="1" applyAlignment="1">
      <alignment horizontal="center" vertical="center"/>
    </xf>
    <xf numFmtId="3" fontId="88" fillId="0" borderId="24" xfId="0" applyNumberFormat="1" applyFont="1" applyBorder="1" applyAlignment="1">
      <alignment horizontal="center" vertical="center" wrapText="1"/>
    </xf>
    <xf numFmtId="0" fontId="95" fillId="0" borderId="0" xfId="0" applyFont="1" applyAlignment="1">
      <alignment horizontal="center" vertical="top" wrapText="1"/>
    </xf>
    <xf numFmtId="0" fontId="95" fillId="0" borderId="0" xfId="0" applyFont="1" applyBorder="1" applyAlignment="1">
      <alignment vertical="center"/>
    </xf>
    <xf numFmtId="0" fontId="93" fillId="0" borderId="0" xfId="0" applyFont="1" applyBorder="1" applyAlignment="1"/>
    <xf numFmtId="49" fontId="93" fillId="0" borderId="2" xfId="0" applyNumberFormat="1" applyFont="1" applyBorder="1" applyAlignment="1">
      <alignment horizontal="center" vertical="center"/>
    </xf>
    <xf numFmtId="49" fontId="94" fillId="6" borderId="26" xfId="0" applyNumberFormat="1" applyFont="1" applyFill="1" applyBorder="1" applyAlignment="1">
      <alignment horizontal="center" vertical="center"/>
    </xf>
    <xf numFmtId="0" fontId="93" fillId="0" borderId="0" xfId="0" applyFont="1" applyFill="1" applyBorder="1" applyAlignment="1"/>
    <xf numFmtId="0" fontId="93" fillId="0" borderId="0" xfId="0" applyFont="1" applyFill="1"/>
    <xf numFmtId="3" fontId="94" fillId="3" borderId="23" xfId="0" applyNumberFormat="1" applyFont="1" applyFill="1" applyBorder="1" applyAlignment="1">
      <alignment horizontal="left" vertical="center" wrapText="1" indent="1"/>
    </xf>
    <xf numFmtId="49" fontId="94" fillId="3" borderId="19" xfId="0" applyNumberFormat="1" applyFont="1" applyFill="1" applyBorder="1" applyAlignment="1">
      <alignment horizontal="center" vertical="center"/>
    </xf>
    <xf numFmtId="164" fontId="94" fillId="3" borderId="9" xfId="0" applyNumberFormat="1" applyFont="1" applyFill="1" applyBorder="1" applyAlignment="1">
      <alignment horizontal="left" vertical="center" wrapText="1" indent="1"/>
    </xf>
    <xf numFmtId="49" fontId="94" fillId="3" borderId="21" xfId="0" applyNumberFormat="1" applyFont="1" applyFill="1" applyBorder="1" applyAlignment="1">
      <alignment horizontal="center" vertical="center"/>
    </xf>
    <xf numFmtId="49" fontId="93" fillId="0" borderId="17" xfId="0" applyNumberFormat="1" applyFont="1" applyBorder="1" applyAlignment="1">
      <alignment horizontal="center" vertical="center" wrapText="1"/>
    </xf>
    <xf numFmtId="49" fontId="93" fillId="0" borderId="2" xfId="0" applyNumberFormat="1" applyFont="1" applyBorder="1" applyAlignment="1">
      <alignment horizontal="center" vertical="top"/>
    </xf>
    <xf numFmtId="49" fontId="93" fillId="0" borderId="18" xfId="0" applyNumberFormat="1" applyFont="1" applyBorder="1" applyAlignment="1">
      <alignment horizontal="center" vertical="center"/>
    </xf>
    <xf numFmtId="49" fontId="94" fillId="3" borderId="10" xfId="0" applyNumberFormat="1" applyFont="1" applyFill="1" applyBorder="1" applyAlignment="1">
      <alignment horizontal="center" vertical="center"/>
    </xf>
    <xf numFmtId="49" fontId="93" fillId="0" borderId="22" xfId="0" applyNumberFormat="1" applyFont="1" applyFill="1" applyBorder="1" applyAlignment="1">
      <alignment horizontal="center" vertical="center"/>
    </xf>
    <xf numFmtId="0" fontId="93" fillId="0" borderId="0" xfId="0" applyFont="1" applyAlignment="1">
      <alignment vertical="center"/>
    </xf>
    <xf numFmtId="0" fontId="93" fillId="0" borderId="27" xfId="0" applyFont="1" applyFill="1" applyBorder="1" applyAlignment="1">
      <alignment horizontal="center" vertical="center"/>
    </xf>
    <xf numFmtId="0" fontId="93" fillId="0" borderId="18" xfId="0" applyFont="1" applyFill="1" applyBorder="1" applyAlignment="1">
      <alignment horizontal="center" vertical="center"/>
    </xf>
    <xf numFmtId="0" fontId="93" fillId="0" borderId="2" xfId="0" applyFont="1" applyFill="1" applyBorder="1" applyAlignment="1">
      <alignment horizontal="center" vertical="center"/>
    </xf>
    <xf numFmtId="0" fontId="93" fillId="0" borderId="18" xfId="0" applyFont="1" applyFill="1" applyBorder="1" applyAlignment="1">
      <alignment horizontal="center" vertical="center"/>
    </xf>
    <xf numFmtId="49" fontId="93" fillId="0" borderId="18" xfId="0" applyNumberFormat="1" applyFont="1" applyFill="1" applyBorder="1" applyAlignment="1">
      <alignment horizontal="center" vertical="center"/>
    </xf>
    <xf numFmtId="164" fontId="94" fillId="2" borderId="23" xfId="0" applyNumberFormat="1" applyFont="1" applyFill="1" applyBorder="1" applyAlignment="1">
      <alignment horizontal="left" vertical="center" wrapText="1" indent="1"/>
    </xf>
    <xf numFmtId="49" fontId="94" fillId="2" borderId="19" xfId="0" applyNumberFormat="1" applyFont="1" applyFill="1" applyBorder="1" applyAlignment="1">
      <alignment horizontal="center" vertical="center"/>
    </xf>
    <xf numFmtId="0" fontId="93" fillId="0" borderId="0" xfId="0" applyFont="1" applyAlignment="1"/>
    <xf numFmtId="49" fontId="94" fillId="0" borderId="27" xfId="0" applyNumberFormat="1" applyFont="1" applyFill="1" applyBorder="1" applyAlignment="1">
      <alignment horizontal="center" vertical="center"/>
    </xf>
    <xf numFmtId="3" fontId="94" fillId="0" borderId="23" xfId="0" applyNumberFormat="1" applyFont="1" applyBorder="1" applyAlignment="1">
      <alignment horizontal="left" vertical="top" wrapText="1" indent="2"/>
    </xf>
    <xf numFmtId="49" fontId="93" fillId="0" borderId="14" xfId="0" applyNumberFormat="1" applyFont="1" applyFill="1" applyBorder="1" applyAlignment="1">
      <alignment horizontal="left" vertical="top" indent="1"/>
    </xf>
    <xf numFmtId="0" fontId="89" fillId="0" borderId="0" xfId="0" applyFont="1" applyAlignment="1">
      <alignment vertical="center"/>
    </xf>
    <xf numFmtId="3" fontId="94" fillId="3" borderId="8" xfId="0" applyNumberFormat="1" applyFont="1" applyFill="1" applyBorder="1" applyAlignment="1">
      <alignment horizontal="left" vertical="center" wrapText="1" indent="1"/>
    </xf>
    <xf numFmtId="164" fontId="94" fillId="3" borderId="23" xfId="0" applyNumberFormat="1" applyFont="1" applyFill="1" applyBorder="1" applyAlignment="1">
      <alignment horizontal="left" vertical="center" wrapText="1" indent="1"/>
    </xf>
    <xf numFmtId="49" fontId="93" fillId="0" borderId="27" xfId="0" applyNumberFormat="1" applyFont="1" applyFill="1" applyBorder="1" applyAlignment="1">
      <alignment horizontal="center" vertical="center"/>
    </xf>
    <xf numFmtId="164" fontId="94" fillId="3" borderId="23" xfId="0" applyNumberFormat="1" applyFont="1" applyFill="1" applyBorder="1" applyAlignment="1" applyProtection="1">
      <alignment horizontal="left" vertical="center" wrapText="1" indent="1"/>
    </xf>
    <xf numFmtId="49" fontId="94" fillId="3" borderId="19" xfId="0" applyNumberFormat="1" applyFont="1" applyFill="1" applyBorder="1" applyAlignment="1" applyProtection="1">
      <alignment horizontal="center" vertical="center"/>
    </xf>
    <xf numFmtId="49" fontId="94" fillId="5" borderId="26" xfId="0" applyNumberFormat="1" applyFont="1" applyFill="1" applyBorder="1" applyAlignment="1">
      <alignment horizontal="center" vertical="center"/>
    </xf>
    <xf numFmtId="3" fontId="94" fillId="2" borderId="7" xfId="0" applyNumberFormat="1" applyFont="1" applyFill="1" applyBorder="1" applyAlignment="1">
      <alignment horizontal="left" vertical="center" wrapText="1" indent="1"/>
    </xf>
    <xf numFmtId="49" fontId="94" fillId="2" borderId="24" xfId="0" applyNumberFormat="1" applyFont="1" applyFill="1" applyBorder="1" applyAlignment="1">
      <alignment horizontal="center" vertical="center"/>
    </xf>
    <xf numFmtId="3" fontId="94" fillId="0" borderId="23" xfId="0" applyNumberFormat="1" applyFont="1" applyFill="1" applyBorder="1" applyAlignment="1">
      <alignment horizontal="left" vertical="top" wrapText="1" indent="2"/>
    </xf>
    <xf numFmtId="0" fontId="95" fillId="0" borderId="14" xfId="0" applyFont="1" applyFill="1" applyBorder="1" applyAlignment="1">
      <alignment horizontal="left" vertical="top" wrapText="1" indent="2"/>
    </xf>
    <xf numFmtId="0" fontId="95" fillId="0" borderId="0" xfId="0" applyFont="1" applyFill="1" applyBorder="1" applyAlignment="1"/>
    <xf numFmtId="0" fontId="95" fillId="0" borderId="0" xfId="0" applyFont="1" applyFill="1" applyBorder="1"/>
    <xf numFmtId="0" fontId="89" fillId="0" borderId="0" xfId="0" applyFont="1" applyBorder="1" applyAlignment="1"/>
    <xf numFmtId="0" fontId="89" fillId="0" borderId="0" xfId="0" applyFont="1"/>
    <xf numFmtId="3" fontId="94" fillId="3" borderId="9" xfId="0" applyNumberFormat="1" applyFont="1" applyFill="1" applyBorder="1" applyAlignment="1">
      <alignment horizontal="left" vertical="center" wrapText="1" indent="1"/>
    </xf>
    <xf numFmtId="49" fontId="94" fillId="3" borderId="27" xfId="0" applyNumberFormat="1" applyFont="1" applyFill="1" applyBorder="1" applyAlignment="1">
      <alignment horizontal="center" vertical="center"/>
    </xf>
    <xf numFmtId="49" fontId="94" fillId="3" borderId="18" xfId="0" applyNumberFormat="1" applyFont="1" applyFill="1" applyBorder="1" applyAlignment="1">
      <alignment horizontal="center" vertical="top"/>
    </xf>
    <xf numFmtId="49" fontId="94" fillId="3" borderId="2" xfId="0" applyNumberFormat="1" applyFont="1" applyFill="1" applyBorder="1" applyAlignment="1">
      <alignment horizontal="center" vertical="top"/>
    </xf>
    <xf numFmtId="49" fontId="93" fillId="0" borderId="14" xfId="0" applyNumberFormat="1" applyFont="1" applyFill="1" applyBorder="1" applyAlignment="1">
      <alignment horizontal="center" vertical="top"/>
    </xf>
    <xf numFmtId="0" fontId="95" fillId="0" borderId="0" xfId="0" applyFont="1" applyFill="1"/>
    <xf numFmtId="0" fontId="94" fillId="3" borderId="23" xfId="0" applyFont="1" applyFill="1" applyBorder="1" applyAlignment="1">
      <alignment horizontal="left" vertical="center" wrapText="1" indent="1"/>
    </xf>
    <xf numFmtId="49" fontId="94" fillId="3" borderId="10" xfId="0" applyNumberFormat="1" applyFont="1" applyFill="1" applyBorder="1" applyAlignment="1">
      <alignment horizontal="center" vertical="center"/>
    </xf>
    <xf numFmtId="49" fontId="93" fillId="0" borderId="18" xfId="0" applyNumberFormat="1" applyFont="1" applyBorder="1" applyAlignment="1">
      <alignment horizontal="center" vertical="center"/>
    </xf>
    <xf numFmtId="49" fontId="94" fillId="3" borderId="18" xfId="0" applyNumberFormat="1" applyFont="1" applyFill="1" applyBorder="1" applyAlignment="1">
      <alignment horizontal="center" vertical="center"/>
    </xf>
    <xf numFmtId="3" fontId="94" fillId="2" borderId="27" xfId="0" applyNumberFormat="1" applyFont="1" applyFill="1" applyBorder="1" applyAlignment="1">
      <alignment horizontal="left" vertical="center" wrapText="1" indent="1"/>
    </xf>
    <xf numFmtId="49" fontId="94" fillId="2" borderId="27" xfId="0" applyNumberFormat="1" applyFont="1" applyFill="1" applyBorder="1" applyAlignment="1">
      <alignment horizontal="center" vertical="center"/>
    </xf>
    <xf numFmtId="3" fontId="94" fillId="3" borderId="2" xfId="0" applyNumberFormat="1" applyFont="1" applyFill="1" applyBorder="1" applyAlignment="1">
      <alignment horizontal="left" vertical="center" wrapText="1" indent="1"/>
    </xf>
    <xf numFmtId="49" fontId="94" fillId="3" borderId="10" xfId="0" applyNumberFormat="1" applyFont="1" applyFill="1" applyBorder="1" applyAlignment="1">
      <alignment horizontal="center" vertical="center" wrapText="1"/>
    </xf>
    <xf numFmtId="49" fontId="93" fillId="0" borderId="17" xfId="0" applyNumberFormat="1" applyFont="1" applyBorder="1" applyAlignment="1">
      <alignment horizontal="center" vertical="top"/>
    </xf>
    <xf numFmtId="49" fontId="94" fillId="3" borderId="21" xfId="0" applyNumberFormat="1" applyFont="1" applyFill="1" applyBorder="1" applyAlignment="1">
      <alignment horizontal="center" vertical="center" wrapText="1"/>
    </xf>
    <xf numFmtId="49" fontId="93" fillId="0" borderId="2" xfId="0" applyNumberFormat="1" applyFont="1" applyBorder="1" applyAlignment="1">
      <alignment horizontal="center" vertical="center" wrapText="1"/>
    </xf>
    <xf numFmtId="164" fontId="94" fillId="3" borderId="7" xfId="0" applyNumberFormat="1" applyFont="1" applyFill="1" applyBorder="1" applyAlignment="1">
      <alignment horizontal="left" vertical="center" wrapText="1" indent="1"/>
    </xf>
    <xf numFmtId="0" fontId="93" fillId="0" borderId="2" xfId="0" applyFont="1" applyBorder="1" applyAlignment="1">
      <alignment horizontal="center" vertical="center"/>
    </xf>
    <xf numFmtId="49" fontId="93" fillId="0" borderId="2" xfId="0" applyNumberFormat="1" applyFont="1" applyFill="1" applyBorder="1" applyAlignment="1">
      <alignment horizontal="center" vertical="center"/>
    </xf>
    <xf numFmtId="3" fontId="94" fillId="0" borderId="9" xfId="0" applyNumberFormat="1" applyFont="1" applyFill="1" applyBorder="1" applyAlignment="1">
      <alignment horizontal="left" vertical="top" wrapText="1" indent="1"/>
    </xf>
    <xf numFmtId="0" fontId="95" fillId="0" borderId="6" xfId="0" applyFont="1" applyFill="1" applyBorder="1" applyAlignment="1">
      <alignment horizontal="left" vertical="top" wrapText="1"/>
    </xf>
    <xf numFmtId="0" fontId="94" fillId="2" borderId="8" xfId="0" applyFont="1" applyFill="1" applyBorder="1" applyAlignment="1">
      <alignment horizontal="left" vertical="center" wrapText="1" indent="1"/>
    </xf>
    <xf numFmtId="49" fontId="93" fillId="2" borderId="19" xfId="0" applyNumberFormat="1" applyFont="1" applyFill="1" applyBorder="1" applyAlignment="1">
      <alignment horizontal="center" vertical="center"/>
    </xf>
    <xf numFmtId="49" fontId="93" fillId="0" borderId="19" xfId="0" applyNumberFormat="1" applyFont="1" applyFill="1" applyBorder="1" applyAlignment="1">
      <alignment horizontal="center" vertical="center"/>
    </xf>
    <xf numFmtId="49" fontId="93" fillId="0" borderId="19" xfId="0" applyNumberFormat="1" applyFont="1" applyFill="1" applyBorder="1" applyAlignment="1">
      <alignment horizontal="center" vertical="top"/>
    </xf>
    <xf numFmtId="164" fontId="94" fillId="3" borderId="23" xfId="0" applyNumberFormat="1" applyFont="1" applyFill="1" applyBorder="1" applyAlignment="1">
      <alignment horizontal="left" vertical="top" wrapText="1" indent="1"/>
    </xf>
    <xf numFmtId="49" fontId="94" fillId="3" borderId="19" xfId="0" applyNumberFormat="1" applyFont="1" applyFill="1" applyBorder="1" applyAlignment="1">
      <alignment horizontal="center" vertical="top"/>
    </xf>
    <xf numFmtId="49" fontId="94" fillId="2" borderId="2" xfId="13" applyNumberFormat="1" applyFont="1" applyFill="1" applyBorder="1" applyAlignment="1">
      <alignment horizontal="left" vertical="center" wrapText="1" indent="1"/>
    </xf>
    <xf numFmtId="0" fontId="94" fillId="2" borderId="2" xfId="14" applyNumberFormat="1" applyFont="1" applyFill="1" applyBorder="1" applyAlignment="1">
      <alignment horizontal="center" vertical="top"/>
    </xf>
    <xf numFmtId="0" fontId="115" fillId="0" borderId="0" xfId="12" applyFont="1"/>
    <xf numFmtId="0" fontId="93" fillId="0" borderId="7" xfId="0" applyFont="1" applyBorder="1" applyAlignment="1">
      <alignment horizontal="left" vertical="center" wrapText="1"/>
    </xf>
    <xf numFmtId="49" fontId="93" fillId="0" borderId="0" xfId="0" applyNumberFormat="1" applyFont="1" applyAlignment="1">
      <alignment horizontal="center" vertical="center"/>
    </xf>
    <xf numFmtId="0" fontId="95" fillId="0" borderId="0" xfId="0" applyFont="1" applyAlignment="1">
      <alignment horizontal="right" vertical="center"/>
    </xf>
    <xf numFmtId="38" fontId="95" fillId="0" borderId="0" xfId="0" applyNumberFormat="1" applyFont="1" applyAlignment="1">
      <alignment horizontal="right" vertical="center"/>
    </xf>
    <xf numFmtId="38" fontId="95" fillId="0" borderId="0" xfId="0" applyNumberFormat="1" applyFont="1" applyFill="1" applyAlignment="1">
      <alignment horizontal="right" vertical="center"/>
    </xf>
    <xf numFmtId="0" fontId="93" fillId="0" borderId="2" xfId="0" applyFont="1" applyBorder="1" applyAlignment="1">
      <alignment horizontal="left" vertical="center" wrapText="1" indent="1"/>
    </xf>
    <xf numFmtId="38" fontId="95" fillId="0" borderId="0" xfId="0" applyNumberFormat="1" applyFont="1"/>
    <xf numFmtId="0" fontId="103" fillId="0" borderId="0" xfId="0" applyFont="1" applyAlignment="1">
      <alignment horizontal="left" indent="2"/>
    </xf>
    <xf numFmtId="0" fontId="103" fillId="0" borderId="0" xfId="0" applyFont="1" applyAlignment="1">
      <alignment horizontal="left"/>
    </xf>
    <xf numFmtId="0" fontId="103" fillId="0" borderId="0" xfId="0" applyFont="1" applyAlignment="1">
      <alignment horizontal="left" vertical="top" indent="2"/>
    </xf>
    <xf numFmtId="0" fontId="103" fillId="0" borderId="0" xfId="0" applyFont="1" applyAlignment="1">
      <alignment horizontal="left" vertical="top"/>
    </xf>
    <xf numFmtId="49" fontId="93" fillId="0" borderId="0" xfId="0" applyNumberFormat="1" applyFont="1" applyFill="1" applyBorder="1" applyAlignment="1" applyProtection="1">
      <alignment horizontal="left" vertical="center"/>
    </xf>
    <xf numFmtId="49" fontId="93" fillId="0" borderId="0" xfId="0" applyNumberFormat="1" applyFont="1" applyAlignment="1" applyProtection="1">
      <alignment horizontal="left" vertical="center"/>
    </xf>
    <xf numFmtId="49" fontId="93" fillId="0" borderId="23" xfId="0" applyNumberFormat="1" applyFont="1" applyBorder="1" applyAlignment="1" applyProtection="1">
      <alignment horizontal="left" vertical="center" indent="1"/>
    </xf>
    <xf numFmtId="49" fontId="93" fillId="0" borderId="14" xfId="0" applyNumberFormat="1" applyFont="1" applyBorder="1" applyAlignment="1" applyProtection="1">
      <alignment horizontal="left" vertical="center"/>
    </xf>
    <xf numFmtId="38" fontId="89" fillId="3" borderId="0" xfId="0" applyNumberFormat="1" applyFont="1" applyFill="1" applyBorder="1" applyAlignment="1" applyProtection="1">
      <alignment horizontal="right" vertical="center"/>
    </xf>
    <xf numFmtId="38" fontId="89" fillId="3" borderId="5" xfId="0" applyNumberFormat="1" applyFont="1" applyFill="1" applyBorder="1" applyAlignment="1" applyProtection="1">
      <alignment horizontal="right" vertical="center"/>
    </xf>
    <xf numFmtId="0" fontId="115" fillId="0" borderId="0" xfId="15" applyFont="1" applyFill="1"/>
    <xf numFmtId="49" fontId="94" fillId="0" borderId="2" xfId="15" applyNumberFormat="1" applyFont="1" applyFill="1" applyBorder="1" applyAlignment="1">
      <alignment horizontal="center" vertical="center" wrapText="1"/>
    </xf>
    <xf numFmtId="0" fontId="95" fillId="0" borderId="0" xfId="15" applyFont="1" applyFill="1"/>
    <xf numFmtId="164" fontId="93" fillId="0" borderId="2" xfId="15" applyNumberFormat="1" applyFont="1" applyFill="1" applyBorder="1" applyAlignment="1" applyProtection="1">
      <alignment horizontal="left" vertical="center"/>
      <protection locked="0"/>
    </xf>
    <xf numFmtId="177" fontId="93" fillId="0" borderId="2" xfId="15" applyNumberFormat="1" applyFont="1" applyFill="1" applyBorder="1" applyAlignment="1" applyProtection="1">
      <alignment horizontal="right"/>
      <protection locked="0"/>
    </xf>
    <xf numFmtId="0" fontId="95" fillId="0" borderId="0" xfId="15" applyFont="1" applyFill="1" applyAlignment="1"/>
    <xf numFmtId="0" fontId="93" fillId="0" borderId="0" xfId="15" applyFont="1" applyFill="1" applyAlignment="1"/>
    <xf numFmtId="0" fontId="115" fillId="0" borderId="0" xfId="15" applyFont="1" applyFill="1" applyAlignment="1">
      <alignment vertical="top"/>
    </xf>
    <xf numFmtId="0" fontId="93" fillId="0" borderId="0" xfId="15" applyFont="1" applyFill="1" applyBorder="1" applyAlignment="1"/>
    <xf numFmtId="0" fontId="115" fillId="0" borderId="0" xfId="15" applyFont="1" applyFill="1" applyAlignment="1"/>
    <xf numFmtId="0" fontId="93" fillId="0" borderId="0" xfId="15" applyFont="1" applyFill="1" applyAlignment="1">
      <alignment vertical="top"/>
    </xf>
    <xf numFmtId="0" fontId="93" fillId="0" borderId="0" xfId="15" applyFont="1" applyFill="1" applyAlignment="1">
      <alignment horizontal="left" indent="1"/>
    </xf>
    <xf numFmtId="49" fontId="93" fillId="0" borderId="0" xfId="15" applyNumberFormat="1" applyFont="1" applyFill="1" applyAlignment="1">
      <alignment horizontal="right" vertical="center"/>
    </xf>
    <xf numFmtId="0" fontId="93" fillId="0" borderId="0" xfId="15" applyFont="1" applyFill="1" applyAlignment="1">
      <alignment horizontal="left" vertical="center" indent="1"/>
    </xf>
    <xf numFmtId="0" fontId="93" fillId="0" borderId="0" xfId="15" applyFont="1" applyFill="1" applyAlignment="1">
      <alignment vertical="center"/>
    </xf>
    <xf numFmtId="0" fontId="93" fillId="0" borderId="0" xfId="15" applyFont="1" applyFill="1" applyAlignment="1">
      <alignment horizontal="left" vertical="top" indent="1"/>
    </xf>
    <xf numFmtId="0" fontId="93" fillId="0" borderId="0" xfId="15" applyFont="1" applyFill="1" applyAlignment="1">
      <alignment horizontal="left"/>
    </xf>
    <xf numFmtId="0" fontId="115" fillId="0" borderId="0" xfId="15" applyFont="1" applyFill="1" applyBorder="1" applyAlignment="1">
      <alignment horizontal="left" vertical="center"/>
    </xf>
    <xf numFmtId="0" fontId="93" fillId="0" borderId="0" xfId="15" applyFont="1" applyFill="1" applyBorder="1" applyAlignment="1">
      <alignment horizontal="left"/>
    </xf>
    <xf numFmtId="49" fontId="93" fillId="0" borderId="0" xfId="15" applyNumberFormat="1" applyFont="1" applyFill="1" applyBorder="1" applyAlignment="1">
      <alignment horizontal="right"/>
    </xf>
    <xf numFmtId="0" fontId="95" fillId="0" borderId="16" xfId="15" applyFont="1" applyFill="1" applyBorder="1" applyAlignment="1" applyProtection="1">
      <protection locked="0"/>
    </xf>
    <xf numFmtId="49" fontId="93" fillId="0" borderId="0" xfId="15" applyNumberFormat="1" applyFont="1" applyFill="1" applyAlignment="1">
      <alignment horizontal="left" vertical="center"/>
    </xf>
    <xf numFmtId="49" fontId="103" fillId="0" borderId="0" xfId="15" applyNumberFormat="1" applyFont="1" applyFill="1" applyAlignment="1">
      <alignment horizontal="left" vertical="center"/>
    </xf>
    <xf numFmtId="0" fontId="94" fillId="0" borderId="28" xfId="0" applyFont="1" applyBorder="1" applyAlignment="1" applyProtection="1">
      <alignment horizontal="center" vertical="center" wrapText="1"/>
    </xf>
    <xf numFmtId="0" fontId="94" fillId="0" borderId="11"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xf>
    <xf numFmtId="0" fontId="95" fillId="0" borderId="29" xfId="0" applyFont="1" applyBorder="1" applyAlignment="1" applyProtection="1">
      <alignment vertical="center"/>
    </xf>
    <xf numFmtId="38" fontId="89" fillId="0" borderId="11" xfId="0" applyNumberFormat="1" applyFont="1" applyBorder="1" applyAlignment="1" applyProtection="1">
      <alignment vertical="center"/>
      <protection locked="0"/>
    </xf>
    <xf numFmtId="38" fontId="89" fillId="0" borderId="11" xfId="0" applyNumberFormat="1" applyFont="1" applyFill="1" applyBorder="1" applyAlignment="1" applyProtection="1">
      <alignment horizontal="right" vertical="center"/>
      <protection locked="0"/>
    </xf>
    <xf numFmtId="0" fontId="95" fillId="2" borderId="29" xfId="0" applyFont="1" applyFill="1" applyBorder="1" applyAlignment="1" applyProtection="1">
      <alignment vertical="center"/>
    </xf>
    <xf numFmtId="38" fontId="89" fillId="2" borderId="30" xfId="0" applyNumberFormat="1" applyFont="1" applyFill="1" applyBorder="1" applyAlignment="1" applyProtection="1">
      <alignment horizontal="right" vertical="center"/>
    </xf>
    <xf numFmtId="49" fontId="93" fillId="0" borderId="29" xfId="0" applyNumberFormat="1" applyFont="1" applyBorder="1" applyAlignment="1" applyProtection="1">
      <alignment horizontal="center" vertical="center" wrapText="1"/>
    </xf>
    <xf numFmtId="38" fontId="89" fillId="2" borderId="31" xfId="0" applyNumberFormat="1" applyFont="1" applyFill="1" applyBorder="1" applyAlignment="1" applyProtection="1">
      <alignment vertical="center"/>
    </xf>
    <xf numFmtId="38" fontId="89" fillId="2" borderId="31" xfId="0" applyNumberFormat="1" applyFont="1" applyFill="1" applyBorder="1" applyAlignment="1" applyProtection="1">
      <alignment horizontal="right" vertical="center"/>
    </xf>
    <xf numFmtId="0" fontId="93" fillId="0" borderId="32" xfId="0" applyFont="1" applyBorder="1" applyAlignment="1" applyProtection="1">
      <alignment horizontal="left" indent="1"/>
    </xf>
    <xf numFmtId="0" fontId="93" fillId="0" borderId="33" xfId="0" applyFont="1" applyBorder="1" applyAlignment="1" applyProtection="1">
      <alignment horizontal="left" indent="1"/>
    </xf>
    <xf numFmtId="0" fontId="95" fillId="0" borderId="29" xfId="0" applyFont="1" applyBorder="1" applyAlignment="1">
      <alignment horizontal="left" indent="1"/>
    </xf>
    <xf numFmtId="49" fontId="93" fillId="0" borderId="29" xfId="0" applyNumberFormat="1" applyFont="1" applyBorder="1" applyAlignment="1" applyProtection="1">
      <alignment horizontal="center" vertical="center"/>
    </xf>
    <xf numFmtId="0" fontId="93" fillId="0" borderId="32" xfId="0" applyFont="1" applyBorder="1" applyAlignment="1" applyProtection="1">
      <alignment horizontal="left" vertical="center" indent="1"/>
    </xf>
    <xf numFmtId="0" fontId="93" fillId="0" borderId="33" xfId="0" applyFont="1" applyBorder="1" applyAlignment="1" applyProtection="1">
      <alignment horizontal="left" vertical="center" wrapText="1" indent="1"/>
    </xf>
    <xf numFmtId="0" fontId="95" fillId="0" borderId="29" xfId="0" applyFont="1" applyBorder="1" applyAlignment="1">
      <alignment horizontal="left" wrapText="1" indent="1"/>
    </xf>
    <xf numFmtId="38" fontId="89" fillId="2" borderId="11" xfId="0" applyNumberFormat="1" applyFont="1" applyFill="1" applyBorder="1" applyAlignment="1" applyProtection="1">
      <alignment horizontal="right" vertical="center"/>
    </xf>
    <xf numFmtId="49" fontId="93" fillId="0" borderId="33" xfId="0" applyNumberFormat="1" applyFont="1" applyBorder="1" applyAlignment="1" applyProtection="1">
      <alignment horizontal="center" vertical="center"/>
    </xf>
    <xf numFmtId="49" fontId="93" fillId="2" borderId="34" xfId="0" applyNumberFormat="1" applyFont="1" applyFill="1" applyBorder="1" applyAlignment="1" applyProtection="1">
      <alignment horizontal="center" vertical="center"/>
    </xf>
    <xf numFmtId="49" fontId="93" fillId="0" borderId="11" xfId="0" applyNumberFormat="1" applyFont="1" applyBorder="1" applyAlignment="1" applyProtection="1">
      <alignment horizontal="center" vertical="center"/>
    </xf>
    <xf numFmtId="49" fontId="93" fillId="3" borderId="11" xfId="0" applyNumberFormat="1" applyFont="1" applyFill="1" applyBorder="1" applyAlignment="1" applyProtection="1">
      <alignment horizontal="center" vertical="center"/>
    </xf>
    <xf numFmtId="38" fontId="89" fillId="3" borderId="31" xfId="0" applyNumberFormat="1" applyFont="1" applyFill="1" applyBorder="1" applyAlignment="1" applyProtection="1">
      <alignment horizontal="right" vertical="center"/>
    </xf>
    <xf numFmtId="38" fontId="89" fillId="2" borderId="35" xfId="0" applyNumberFormat="1" applyFont="1" applyFill="1" applyBorder="1" applyAlignment="1" applyProtection="1">
      <alignment horizontal="right" vertical="center"/>
    </xf>
    <xf numFmtId="0" fontId="94" fillId="0" borderId="32" xfId="0" applyFont="1" applyFill="1" applyBorder="1" applyAlignment="1">
      <alignment horizontal="left" indent="2"/>
    </xf>
    <xf numFmtId="0" fontId="94" fillId="0" borderId="33" xfId="0" applyFont="1" applyFill="1" applyBorder="1" applyAlignment="1" applyProtection="1">
      <alignment horizontal="left" vertical="center"/>
    </xf>
    <xf numFmtId="0" fontId="95" fillId="0" borderId="29" xfId="0" applyFont="1" applyBorder="1" applyAlignment="1" applyProtection="1"/>
    <xf numFmtId="0" fontId="93" fillId="0" borderId="11" xfId="0" applyFont="1" applyFill="1" applyBorder="1" applyAlignment="1">
      <alignment horizontal="center" wrapText="1"/>
    </xf>
    <xf numFmtId="0" fontId="89" fillId="0" borderId="36" xfId="0" applyFont="1" applyBorder="1" applyAlignment="1" applyProtection="1">
      <alignment vertical="center"/>
    </xf>
    <xf numFmtId="0" fontId="95" fillId="0" borderId="28" xfId="0" applyFont="1" applyBorder="1" applyProtection="1"/>
    <xf numFmtId="0" fontId="95" fillId="0" borderId="37" xfId="0" applyFont="1" applyBorder="1" applyProtection="1"/>
    <xf numFmtId="0" fontId="104" fillId="0" borderId="0" xfId="0" applyFont="1" applyBorder="1" applyAlignment="1" applyProtection="1">
      <alignment horizontal="center"/>
    </xf>
    <xf numFmtId="0" fontId="104" fillId="0" borderId="11" xfId="0" applyFont="1" applyBorder="1" applyAlignment="1" applyProtection="1">
      <alignment horizontal="center"/>
      <protection locked="0"/>
    </xf>
    <xf numFmtId="0" fontId="93" fillId="0" borderId="0" xfId="0" applyFont="1" applyAlignment="1" applyProtection="1">
      <alignment horizontal="left" vertical="center" indent="1"/>
    </xf>
    <xf numFmtId="0" fontId="93" fillId="0" borderId="38" xfId="0" applyFont="1" applyBorder="1" applyAlignment="1" applyProtection="1">
      <alignment vertical="center"/>
    </xf>
    <xf numFmtId="0" fontId="93" fillId="0" borderId="0" xfId="0" applyFont="1" applyAlignment="1" applyProtection="1">
      <alignment horizontal="left" indent="1"/>
    </xf>
    <xf numFmtId="0" fontId="93" fillId="0" borderId="11" xfId="0" applyFont="1" applyBorder="1" applyAlignment="1" applyProtection="1">
      <alignment horizontal="left" vertical="center"/>
    </xf>
    <xf numFmtId="0" fontId="103" fillId="0" borderId="38" xfId="0" applyFont="1" applyBorder="1" applyAlignment="1" applyProtection="1"/>
    <xf numFmtId="0" fontId="89" fillId="0" borderId="37" xfId="0" applyFont="1" applyBorder="1" applyAlignment="1" applyProtection="1">
      <alignment vertical="center"/>
    </xf>
    <xf numFmtId="0" fontId="103" fillId="0" borderId="38" xfId="0" applyFont="1" applyBorder="1" applyAlignment="1" applyProtection="1">
      <alignment vertical="top"/>
    </xf>
    <xf numFmtId="0" fontId="95" fillId="2" borderId="33" xfId="0" applyFont="1" applyFill="1" applyBorder="1" applyProtection="1"/>
    <xf numFmtId="0" fontId="89" fillId="2" borderId="11" xfId="0" applyFont="1" applyFill="1" applyBorder="1" applyAlignment="1" applyProtection="1">
      <alignment vertical="center"/>
    </xf>
    <xf numFmtId="0" fontId="121" fillId="0" borderId="0" xfId="0" applyFont="1" applyAlignment="1" applyProtection="1">
      <alignment horizontal="left" indent="2"/>
    </xf>
    <xf numFmtId="0" fontId="93" fillId="0" borderId="33" xfId="0" applyFont="1" applyBorder="1" applyAlignment="1" applyProtection="1">
      <alignment vertical="center"/>
    </xf>
    <xf numFmtId="0" fontId="93" fillId="0" borderId="29" xfId="0" applyFont="1" applyBorder="1" applyAlignment="1" applyProtection="1">
      <alignment vertical="center"/>
    </xf>
    <xf numFmtId="0" fontId="93" fillId="0" borderId="33" xfId="0" applyFont="1" applyBorder="1" applyAlignment="1" applyProtection="1">
      <alignment horizontal="left" vertical="center" indent="1"/>
    </xf>
    <xf numFmtId="0" fontId="121" fillId="0" borderId="0" xfId="0" applyFont="1" applyAlignment="1" applyProtection="1">
      <alignment horizontal="left" vertical="top"/>
    </xf>
    <xf numFmtId="0" fontId="93" fillId="0" borderId="0" xfId="0" applyFont="1" applyAlignment="1" applyProtection="1">
      <alignment vertical="top"/>
    </xf>
    <xf numFmtId="0" fontId="95" fillId="0" borderId="0" xfId="0" applyFont="1" applyAlignment="1" applyProtection="1">
      <alignment vertical="top"/>
    </xf>
    <xf numFmtId="0" fontId="95" fillId="0" borderId="0" xfId="0" applyFont="1" applyBorder="1" applyAlignment="1" applyProtection="1">
      <alignment vertical="top"/>
    </xf>
    <xf numFmtId="0" fontId="94" fillId="2" borderId="32" xfId="0" applyFont="1" applyFill="1" applyBorder="1" applyAlignment="1" applyProtection="1">
      <alignment vertical="center"/>
    </xf>
    <xf numFmtId="0" fontId="109" fillId="0" borderId="36" xfId="0" applyFont="1" applyFill="1" applyBorder="1" applyAlignment="1" applyProtection="1">
      <alignment horizontal="left" indent="2"/>
    </xf>
    <xf numFmtId="0" fontId="95" fillId="0" borderId="28" xfId="0" applyFont="1" applyBorder="1" applyAlignment="1">
      <alignment horizontal="left" vertical="center"/>
    </xf>
    <xf numFmtId="0" fontId="95" fillId="0" borderId="28" xfId="0" applyFont="1" applyFill="1" applyBorder="1" applyAlignment="1" applyProtection="1">
      <alignment vertical="center"/>
    </xf>
    <xf numFmtId="0" fontId="88" fillId="0" borderId="28" xfId="0" applyFont="1" applyFill="1" applyBorder="1" applyAlignment="1" applyProtection="1">
      <alignment horizontal="left" vertical="center"/>
    </xf>
    <xf numFmtId="0" fontId="95" fillId="0" borderId="28" xfId="0" applyFont="1" applyFill="1" applyBorder="1" applyAlignment="1">
      <alignment horizontal="left" vertical="center"/>
    </xf>
    <xf numFmtId="0" fontId="94" fillId="0" borderId="36" xfId="0" applyFont="1" applyBorder="1" applyAlignment="1" applyProtection="1">
      <alignment horizontal="center" vertical="center" wrapText="1"/>
    </xf>
    <xf numFmtId="0" fontId="94" fillId="0" borderId="31" xfId="0" applyFont="1" applyBorder="1" applyAlignment="1" applyProtection="1">
      <alignment horizontal="center" vertical="center" wrapText="1"/>
    </xf>
    <xf numFmtId="0" fontId="95" fillId="0" borderId="0" xfId="0" applyFont="1" applyAlignment="1" applyProtection="1">
      <alignment horizontal="center" vertical="center" wrapText="1"/>
    </xf>
    <xf numFmtId="38" fontId="89" fillId="0" borderId="35" xfId="0" applyNumberFormat="1" applyFont="1" applyFill="1" applyBorder="1" applyAlignment="1" applyProtection="1">
      <alignment horizontal="right" vertical="center"/>
      <protection locked="0"/>
    </xf>
    <xf numFmtId="0" fontId="94" fillId="2" borderId="35" xfId="0" applyFont="1" applyFill="1" applyBorder="1" applyAlignment="1" applyProtection="1">
      <alignment horizontal="center" vertical="center" wrapText="1"/>
    </xf>
    <xf numFmtId="38" fontId="94" fillId="2" borderId="35" xfId="0" quotePrefix="1" applyNumberFormat="1" applyFont="1" applyFill="1" applyBorder="1" applyAlignment="1" applyProtection="1">
      <alignment horizontal="center" vertical="center"/>
    </xf>
    <xf numFmtId="49" fontId="89" fillId="2" borderId="30" xfId="0" applyNumberFormat="1" applyFont="1" applyFill="1" applyBorder="1" applyAlignment="1" applyProtection="1">
      <alignment horizontal="right" vertical="center"/>
    </xf>
    <xf numFmtId="49" fontId="89" fillId="2" borderId="35" xfId="0" applyNumberFormat="1" applyFont="1" applyFill="1" applyBorder="1" applyAlignment="1" applyProtection="1">
      <alignment horizontal="right" vertical="center"/>
    </xf>
    <xf numFmtId="0" fontId="93" fillId="0" borderId="11" xfId="0" applyFont="1" applyBorder="1" applyAlignment="1" applyProtection="1">
      <alignment horizontal="center" vertical="center"/>
    </xf>
    <xf numFmtId="49" fontId="89" fillId="3" borderId="31" xfId="0" applyNumberFormat="1" applyFont="1" applyFill="1" applyBorder="1" applyAlignment="1" applyProtection="1">
      <alignment horizontal="right" vertical="center"/>
    </xf>
    <xf numFmtId="38" fontId="94" fillId="2" borderId="35" xfId="0" applyNumberFormat="1" applyFont="1" applyFill="1" applyBorder="1" applyAlignment="1" applyProtection="1">
      <alignment horizontal="center" vertical="center"/>
    </xf>
    <xf numFmtId="0" fontId="93" fillId="0" borderId="32" xfId="0" applyFont="1" applyBorder="1" applyAlignment="1" applyProtection="1">
      <alignment horizontal="left" vertical="center" wrapText="1" indent="1"/>
    </xf>
    <xf numFmtId="38" fontId="89" fillId="0" borderId="11" xfId="0" applyNumberFormat="1" applyFont="1" applyFill="1" applyBorder="1" applyAlignment="1" applyProtection="1">
      <alignment horizontal="right"/>
      <protection locked="0"/>
    </xf>
    <xf numFmtId="0" fontId="93" fillId="0" borderId="32" xfId="0" applyFont="1" applyBorder="1" applyAlignment="1" applyProtection="1">
      <alignment horizontal="left" vertical="center" wrapText="1" indent="2"/>
    </xf>
    <xf numFmtId="49" fontId="94" fillId="2" borderId="35" xfId="0" applyNumberFormat="1" applyFont="1" applyFill="1" applyBorder="1" applyAlignment="1" applyProtection="1">
      <alignment horizontal="center" vertical="center"/>
    </xf>
    <xf numFmtId="38" fontId="89" fillId="2" borderId="39" xfId="0" applyNumberFormat="1" applyFont="1" applyFill="1" applyBorder="1" applyAlignment="1" applyProtection="1">
      <alignment horizontal="right" vertical="center"/>
    </xf>
    <xf numFmtId="0" fontId="95" fillId="2" borderId="31" xfId="0" applyFont="1" applyFill="1" applyBorder="1" applyAlignment="1" applyProtection="1">
      <alignment vertical="center"/>
    </xf>
    <xf numFmtId="0" fontId="95" fillId="0" borderId="0" xfId="0" applyFont="1" applyAlignment="1" applyProtection="1">
      <alignment horizontal="right" vertical="center" indent="1"/>
    </xf>
    <xf numFmtId="0" fontId="93" fillId="0" borderId="0" xfId="0" applyFont="1" applyAlignment="1" applyProtection="1">
      <alignment horizontal="right" vertical="center" indent="1"/>
    </xf>
    <xf numFmtId="0" fontId="93" fillId="0" borderId="0" xfId="0" applyFont="1" applyBorder="1" applyAlignment="1" applyProtection="1">
      <alignment horizontal="right" vertical="center" indent="1"/>
    </xf>
    <xf numFmtId="0" fontId="93" fillId="0" borderId="40" xfId="16" applyFont="1" applyFill="1" applyBorder="1" applyAlignment="1">
      <alignment vertical="center"/>
    </xf>
    <xf numFmtId="0" fontId="93" fillId="0" borderId="0" xfId="16" applyFont="1" applyAlignment="1">
      <alignment vertical="center"/>
    </xf>
    <xf numFmtId="0" fontId="93" fillId="0" borderId="40" xfId="16" applyFont="1" applyFill="1" applyBorder="1" applyAlignment="1">
      <alignment horizontal="centerContinuous" vertical="center"/>
    </xf>
    <xf numFmtId="0" fontId="122" fillId="0" borderId="0" xfId="16" applyFont="1" applyBorder="1" applyAlignment="1">
      <alignment vertical="top"/>
    </xf>
    <xf numFmtId="0" fontId="93" fillId="0" borderId="0" xfId="16" applyFont="1" applyBorder="1" applyAlignment="1">
      <alignment vertical="center"/>
    </xf>
    <xf numFmtId="0" fontId="93" fillId="0" borderId="0" xfId="16" applyFont="1" applyBorder="1" applyAlignment="1">
      <alignment horizontal="right" vertical="center"/>
    </xf>
    <xf numFmtId="0" fontId="123" fillId="0" borderId="0" xfId="16" applyFont="1" applyFill="1" applyAlignment="1">
      <alignment horizontal="left" vertical="center" indent="1"/>
    </xf>
    <xf numFmtId="0" fontId="123" fillId="0" borderId="0" xfId="16" applyFont="1" applyAlignment="1">
      <alignment horizontal="center" vertical="center"/>
    </xf>
    <xf numFmtId="0" fontId="93" fillId="0" borderId="0" xfId="16" applyFont="1" applyAlignment="1">
      <alignment horizontal="right" vertical="center"/>
    </xf>
    <xf numFmtId="0" fontId="123" fillId="0" borderId="0" xfId="16" applyFont="1" applyAlignment="1">
      <alignment vertical="center"/>
    </xf>
    <xf numFmtId="0" fontId="93" fillId="0" borderId="0" xfId="16" applyFont="1" applyFill="1" applyAlignment="1">
      <alignment vertical="center"/>
    </xf>
    <xf numFmtId="0" fontId="94" fillId="0" borderId="0" xfId="16" applyFont="1" applyFill="1" applyBorder="1" applyAlignment="1">
      <alignment horizontal="left"/>
    </xf>
    <xf numFmtId="0" fontId="93" fillId="0" borderId="0" xfId="16" applyFont="1" applyFill="1" applyBorder="1" applyAlignment="1">
      <alignment vertical="center"/>
    </xf>
    <xf numFmtId="0" fontId="93" fillId="0" borderId="0" xfId="16" applyFont="1" applyFill="1" applyBorder="1" applyAlignment="1">
      <alignment horizontal="right" vertical="center"/>
    </xf>
    <xf numFmtId="0" fontId="93" fillId="0" borderId="0" xfId="16" applyFont="1" applyFill="1" applyAlignment="1">
      <alignment horizontal="left" vertical="center"/>
    </xf>
    <xf numFmtId="49" fontId="93" fillId="0" borderId="0" xfId="16" applyNumberFormat="1" applyFont="1" applyFill="1" applyAlignment="1">
      <alignment horizontal="left" vertical="center"/>
    </xf>
    <xf numFmtId="0" fontId="93" fillId="0" borderId="0" xfId="16" applyFont="1" applyFill="1" applyAlignment="1">
      <alignment horizontal="right" vertical="center"/>
    </xf>
    <xf numFmtId="3" fontId="93" fillId="0" borderId="0" xfId="16" applyNumberFormat="1" applyFont="1" applyFill="1" applyAlignment="1">
      <alignment vertical="center"/>
    </xf>
    <xf numFmtId="3" fontId="93" fillId="0" borderId="0" xfId="16" applyNumberFormat="1" applyFont="1" applyFill="1" applyBorder="1" applyAlignment="1">
      <alignment vertical="center"/>
    </xf>
    <xf numFmtId="0" fontId="94" fillId="0" borderId="0" xfId="16" applyFont="1" applyFill="1" applyBorder="1" applyAlignment="1">
      <alignment horizontal="left" vertical="center"/>
    </xf>
    <xf numFmtId="0" fontId="93" fillId="0" borderId="0" xfId="16" applyFont="1" applyFill="1" applyAlignment="1">
      <alignment horizontal="center" vertical="center"/>
    </xf>
    <xf numFmtId="0" fontId="93" fillId="0" borderId="0" xfId="16" applyFont="1" applyFill="1" applyAlignment="1">
      <alignment vertical="center" wrapText="1"/>
    </xf>
    <xf numFmtId="0" fontId="93" fillId="0" borderId="0" xfId="16" applyFont="1" applyFill="1" applyAlignment="1">
      <alignment horizontal="center" vertical="top"/>
    </xf>
    <xf numFmtId="0" fontId="93" fillId="0" borderId="0" xfId="16" applyFont="1" applyFill="1" applyAlignment="1">
      <alignment vertical="top" wrapText="1"/>
    </xf>
    <xf numFmtId="0" fontId="93" fillId="0" borderId="0" xfId="16" applyFont="1" applyFill="1" applyBorder="1" applyAlignment="1">
      <alignment horizontal="right" vertical="top"/>
    </xf>
    <xf numFmtId="1" fontId="93" fillId="0" borderId="0" xfId="16" applyNumberFormat="1" applyFont="1" applyFill="1" applyAlignment="1">
      <alignment horizontal="center" vertical="center"/>
    </xf>
    <xf numFmtId="1" fontId="93" fillId="0" borderId="0" xfId="16" applyNumberFormat="1" applyFont="1" applyFill="1" applyAlignment="1">
      <alignment horizontal="left" vertical="center"/>
    </xf>
    <xf numFmtId="0" fontId="93" fillId="0" borderId="0" xfId="16" quotePrefix="1" applyFont="1" applyFill="1" applyAlignment="1">
      <alignment horizontal="left" vertical="center" wrapText="1"/>
    </xf>
    <xf numFmtId="167" fontId="93" fillId="0" borderId="0" xfId="16" applyNumberFormat="1" applyFont="1" applyFill="1" applyBorder="1" applyAlignment="1" applyProtection="1">
      <alignment horizontal="right" vertical="center"/>
    </xf>
    <xf numFmtId="0" fontId="93" fillId="0" borderId="0" xfId="16" applyFont="1" applyFill="1" applyAlignment="1">
      <alignment horizontal="left" vertical="center" wrapText="1"/>
    </xf>
    <xf numFmtId="49" fontId="93" fillId="0" borderId="0" xfId="16" applyNumberFormat="1" applyFont="1" applyFill="1" applyAlignment="1">
      <alignment horizontal="center" vertical="center"/>
    </xf>
    <xf numFmtId="3" fontId="93" fillId="0" borderId="0" xfId="16" quotePrefix="1" applyNumberFormat="1" applyFont="1" applyFill="1" applyAlignment="1">
      <alignment horizontal="left" vertical="center" wrapText="1"/>
    </xf>
    <xf numFmtId="3" fontId="93" fillId="0" borderId="0" xfId="16" applyNumberFormat="1" applyFont="1" applyFill="1" applyAlignment="1">
      <alignment vertical="center" wrapText="1"/>
    </xf>
    <xf numFmtId="0" fontId="93" fillId="0" borderId="0" xfId="16" applyNumberFormat="1" applyFont="1" applyFill="1" applyAlignment="1">
      <alignment horizontal="center" vertical="center"/>
    </xf>
    <xf numFmtId="3" fontId="93" fillId="0" borderId="0" xfId="16" applyNumberFormat="1" applyFont="1" applyFill="1" applyAlignment="1">
      <alignment horizontal="center" vertical="center" wrapText="1"/>
    </xf>
    <xf numFmtId="3" fontId="93" fillId="0" borderId="0" xfId="16" applyNumberFormat="1" applyFont="1" applyAlignment="1">
      <alignment vertical="center"/>
    </xf>
    <xf numFmtId="3" fontId="93" fillId="0" borderId="0" xfId="16" applyNumberFormat="1" applyFont="1" applyFill="1" applyAlignment="1">
      <alignment horizontal="left" vertical="center" wrapText="1"/>
    </xf>
    <xf numFmtId="0" fontId="93" fillId="0" borderId="0" xfId="16" applyFont="1" applyAlignment="1">
      <alignment horizontal="left" vertical="center"/>
    </xf>
    <xf numFmtId="0" fontId="93" fillId="0" borderId="0" xfId="16" applyFont="1" applyAlignment="1">
      <alignment horizontal="center" vertical="center"/>
    </xf>
    <xf numFmtId="0" fontId="93" fillId="0" borderId="0" xfId="16" applyFont="1" applyFill="1" applyAlignment="1">
      <alignment horizontal="left" vertical="top"/>
    </xf>
    <xf numFmtId="49" fontId="93" fillId="0" borderId="0" xfId="16" applyNumberFormat="1" applyFont="1" applyFill="1" applyAlignment="1">
      <alignment horizontal="center" vertical="top"/>
    </xf>
    <xf numFmtId="3" fontId="93" fillId="0" borderId="0" xfId="16" applyNumberFormat="1" applyFont="1" applyFill="1" applyAlignment="1">
      <alignment horizontal="left" vertical="top" wrapText="1"/>
    </xf>
    <xf numFmtId="0" fontId="93" fillId="0" borderId="0" xfId="16" applyFont="1" applyFill="1" applyBorder="1" applyAlignment="1">
      <alignment horizontal="left" vertical="center"/>
    </xf>
    <xf numFmtId="0" fontId="94" fillId="0" borderId="0" xfId="16" quotePrefix="1" applyFont="1" applyFill="1" applyAlignment="1">
      <alignment horizontal="left" vertical="center"/>
    </xf>
    <xf numFmtId="0" fontId="94" fillId="0" borderId="0" xfId="16" applyFont="1" applyFill="1" applyAlignment="1">
      <alignment horizontal="right" vertical="center"/>
    </xf>
    <xf numFmtId="0" fontId="93" fillId="0" borderId="0" xfId="16" applyFont="1" applyFill="1" applyAlignment="1" applyProtection="1">
      <alignment horizontal="left" vertical="center"/>
    </xf>
    <xf numFmtId="0" fontId="94" fillId="0" borderId="0" xfId="17" applyFont="1" applyFill="1" applyBorder="1" applyAlignment="1">
      <alignment vertical="center"/>
    </xf>
    <xf numFmtId="0" fontId="93" fillId="0" borderId="0" xfId="17" applyFont="1" applyFill="1" applyBorder="1" applyAlignment="1">
      <alignment vertical="center"/>
    </xf>
    <xf numFmtId="0" fontId="93" fillId="0" borderId="0" xfId="17" applyFont="1" applyFill="1" applyBorder="1" applyAlignment="1">
      <alignment horizontal="right" vertical="center"/>
    </xf>
    <xf numFmtId="0" fontId="113" fillId="0" borderId="0" xfId="0" quotePrefix="1" applyFont="1" applyFill="1" applyBorder="1" applyAlignment="1">
      <alignment horizontal="left" vertical="center"/>
    </xf>
    <xf numFmtId="0" fontId="93" fillId="0" borderId="0" xfId="17" applyFont="1" applyFill="1" applyAlignment="1">
      <alignment horizontal="left" vertical="center"/>
    </xf>
    <xf numFmtId="49" fontId="93" fillId="0" borderId="0" xfId="17" applyNumberFormat="1" applyFont="1" applyFill="1" applyAlignment="1">
      <alignment horizontal="left" vertical="center"/>
    </xf>
    <xf numFmtId="0" fontId="93" fillId="0" borderId="0" xfId="17" applyFont="1" applyFill="1" applyAlignment="1">
      <alignment horizontal="center" vertical="center"/>
    </xf>
    <xf numFmtId="0" fontId="93" fillId="0" borderId="0" xfId="17" applyFont="1" applyFill="1" applyAlignment="1">
      <alignment vertical="center" wrapText="1"/>
    </xf>
    <xf numFmtId="0" fontId="93" fillId="0" borderId="0" xfId="17" applyFont="1" applyFill="1" applyAlignment="1">
      <alignment vertical="center"/>
    </xf>
    <xf numFmtId="0" fontId="93" fillId="0" borderId="0" xfId="17" applyNumberFormat="1" applyFont="1" applyFill="1" applyAlignment="1">
      <alignment horizontal="center" vertical="center"/>
    </xf>
    <xf numFmtId="3" fontId="93" fillId="0" borderId="0" xfId="17" applyNumberFormat="1" applyFont="1" applyFill="1" applyAlignment="1">
      <alignment vertical="center"/>
    </xf>
    <xf numFmtId="0" fontId="93" fillId="0" borderId="0" xfId="17" applyFont="1" applyFill="1" applyAlignment="1">
      <alignment horizontal="center" vertical="top"/>
    </xf>
    <xf numFmtId="3" fontId="93" fillId="0" borderId="0" xfId="17" applyNumberFormat="1" applyFont="1" applyFill="1" applyBorder="1" applyAlignment="1">
      <alignment vertical="center"/>
    </xf>
    <xf numFmtId="38" fontId="93" fillId="0" borderId="0" xfId="17" applyNumberFormat="1" applyFont="1" applyFill="1" applyAlignment="1">
      <alignment horizontal="left" vertical="center" wrapText="1"/>
    </xf>
    <xf numFmtId="0" fontId="93" fillId="0" borderId="0" xfId="17" applyFont="1" applyFill="1" applyAlignment="1">
      <alignment horizontal="left" vertical="center" wrapText="1"/>
    </xf>
    <xf numFmtId="0" fontId="93" fillId="0" borderId="0" xfId="17" quotePrefix="1" applyFont="1" applyFill="1" applyAlignment="1">
      <alignment horizontal="left" vertical="center" wrapText="1"/>
    </xf>
    <xf numFmtId="1" fontId="93" fillId="0" borderId="0" xfId="17" applyNumberFormat="1" applyFont="1" applyFill="1" applyAlignment="1">
      <alignment horizontal="center" vertical="center"/>
    </xf>
    <xf numFmtId="0" fontId="93" fillId="0" borderId="0" xfId="17" quotePrefix="1" applyFont="1" applyFill="1" applyAlignment="1">
      <alignment horizontal="left" vertical="center"/>
    </xf>
    <xf numFmtId="1" fontId="93" fillId="0" borderId="0" xfId="17" quotePrefix="1" applyNumberFormat="1" applyFont="1" applyFill="1" applyAlignment="1">
      <alignment horizontal="center" vertical="center"/>
    </xf>
    <xf numFmtId="0" fontId="93" fillId="0" borderId="0" xfId="17" applyFont="1" applyFill="1" applyAlignment="1">
      <alignment horizontal="left" vertical="top"/>
    </xf>
    <xf numFmtId="1" fontId="93" fillId="0" borderId="0" xfId="17" applyNumberFormat="1" applyFont="1" applyFill="1" applyAlignment="1">
      <alignment horizontal="center" vertical="top"/>
    </xf>
    <xf numFmtId="0" fontId="93" fillId="0" borderId="0" xfId="17" applyFont="1" applyFill="1" applyAlignment="1">
      <alignment vertical="top" wrapText="1"/>
    </xf>
    <xf numFmtId="0" fontId="93" fillId="0" borderId="0" xfId="17" applyFont="1" applyFill="1" applyBorder="1" applyAlignment="1">
      <alignment horizontal="right" vertical="top"/>
    </xf>
    <xf numFmtId="0" fontId="93" fillId="0" borderId="0" xfId="17" applyFont="1" applyAlignment="1">
      <alignment horizontal="left" vertical="center"/>
    </xf>
    <xf numFmtId="1" fontId="93" fillId="0" borderId="0" xfId="17" applyNumberFormat="1" applyFont="1" applyAlignment="1">
      <alignment horizontal="center" vertical="center"/>
    </xf>
    <xf numFmtId="0" fontId="93" fillId="0" borderId="0" xfId="17" applyFont="1" applyAlignment="1">
      <alignment vertical="center" wrapText="1"/>
    </xf>
    <xf numFmtId="0" fontId="93" fillId="0" borderId="0" xfId="17" applyFont="1" applyAlignment="1">
      <alignment vertical="center"/>
    </xf>
    <xf numFmtId="167" fontId="93" fillId="0" borderId="0" xfId="17" applyNumberFormat="1" applyFont="1" applyFill="1" applyBorder="1" applyAlignment="1" applyProtection="1">
      <alignment horizontal="right" vertical="center"/>
    </xf>
    <xf numFmtId="0" fontId="93" fillId="0" borderId="0" xfId="17" applyFont="1" applyAlignment="1">
      <alignment horizontal="center" vertical="center"/>
    </xf>
    <xf numFmtId="0" fontId="93" fillId="0" borderId="0" xfId="17" applyFont="1" applyAlignment="1">
      <alignment horizontal="left" vertical="center" wrapText="1"/>
    </xf>
    <xf numFmtId="49" fontId="93" fillId="7" borderId="0" xfId="17" applyNumberFormat="1" applyFont="1" applyFill="1" applyBorder="1" applyAlignment="1">
      <alignment horizontal="left" vertical="center"/>
    </xf>
    <xf numFmtId="49" fontId="93" fillId="7" borderId="0" xfId="17" applyNumberFormat="1" applyFont="1" applyFill="1" applyBorder="1" applyAlignment="1">
      <alignment horizontal="center" vertical="center"/>
    </xf>
    <xf numFmtId="0" fontId="93" fillId="7" borderId="0" xfId="17" applyNumberFormat="1" applyFont="1" applyFill="1" applyBorder="1" applyAlignment="1">
      <alignment vertical="center" wrapText="1"/>
    </xf>
    <xf numFmtId="49" fontId="93" fillId="7" borderId="0" xfId="17" applyNumberFormat="1" applyFont="1" applyFill="1" applyBorder="1" applyAlignment="1">
      <alignment horizontal="right" vertical="center"/>
    </xf>
    <xf numFmtId="49" fontId="93" fillId="0" borderId="0" xfId="17" applyNumberFormat="1" applyFont="1" applyFill="1" applyBorder="1" applyAlignment="1">
      <alignment horizontal="left" vertical="center"/>
    </xf>
    <xf numFmtId="49" fontId="93" fillId="0" borderId="0" xfId="17" applyNumberFormat="1" applyFont="1" applyFill="1" applyBorder="1" applyAlignment="1">
      <alignment horizontal="left" vertical="center" wrapText="1"/>
    </xf>
    <xf numFmtId="49" fontId="93" fillId="0" borderId="0" xfId="17" applyNumberFormat="1" applyFont="1" applyFill="1" applyBorder="1" applyAlignment="1">
      <alignment horizontal="center" vertical="center"/>
    </xf>
    <xf numFmtId="0" fontId="93" fillId="0" borderId="0" xfId="17" applyNumberFormat="1" applyFont="1" applyFill="1" applyBorder="1" applyAlignment="1">
      <alignment vertical="center" wrapText="1"/>
    </xf>
    <xf numFmtId="49" fontId="93" fillId="0" borderId="0" xfId="17" applyNumberFormat="1" applyFont="1" applyFill="1" applyBorder="1" applyAlignment="1">
      <alignment horizontal="right" vertical="center"/>
    </xf>
    <xf numFmtId="0" fontId="93" fillId="0" borderId="0" xfId="17" applyFont="1" applyBorder="1" applyAlignment="1">
      <alignment vertical="center"/>
    </xf>
    <xf numFmtId="0" fontId="93" fillId="0" borderId="0" xfId="17" applyFont="1" applyAlignment="1">
      <alignment horizontal="left" vertical="top"/>
    </xf>
    <xf numFmtId="0" fontId="93" fillId="0" borderId="0" xfId="17" applyFont="1" applyAlignment="1">
      <alignment horizontal="center" vertical="top"/>
    </xf>
    <xf numFmtId="0" fontId="93" fillId="0" borderId="0" xfId="17" applyFont="1" applyAlignment="1">
      <alignment horizontal="left" vertical="top" wrapText="1"/>
    </xf>
    <xf numFmtId="0" fontId="93" fillId="0" borderId="0" xfId="17" applyFont="1" applyBorder="1" applyAlignment="1">
      <alignment horizontal="left" vertical="center"/>
    </xf>
    <xf numFmtId="0" fontId="93" fillId="0" borderId="0" xfId="17" quotePrefix="1" applyFont="1" applyAlignment="1">
      <alignment horizontal="left" vertical="top"/>
    </xf>
    <xf numFmtId="0" fontId="93" fillId="0" borderId="0" xfId="17" applyFont="1" applyAlignment="1">
      <alignment horizontal="right" vertical="center"/>
    </xf>
    <xf numFmtId="0" fontId="93" fillId="0" borderId="0" xfId="17" applyFont="1" applyAlignment="1" applyProtection="1">
      <alignment vertical="center"/>
    </xf>
    <xf numFmtId="0" fontId="88" fillId="2" borderId="8" xfId="0" applyFont="1" applyFill="1" applyBorder="1" applyAlignment="1">
      <alignment horizontal="left"/>
    </xf>
    <xf numFmtId="0" fontId="88" fillId="2" borderId="3" xfId="0" applyFont="1" applyFill="1" applyBorder="1"/>
    <xf numFmtId="0" fontId="95" fillId="2" borderId="3" xfId="0" applyFont="1" applyFill="1" applyBorder="1"/>
    <xf numFmtId="0" fontId="95" fillId="2" borderId="4" xfId="0" applyFont="1" applyFill="1" applyBorder="1"/>
    <xf numFmtId="0" fontId="88" fillId="2" borderId="0" xfId="0" applyFont="1" applyFill="1" applyBorder="1" applyAlignment="1"/>
    <xf numFmtId="0" fontId="88" fillId="2" borderId="0" xfId="0" applyFont="1" applyFill="1" applyBorder="1"/>
    <xf numFmtId="0" fontId="95" fillId="2" borderId="0" xfId="0" applyFont="1" applyFill="1" applyBorder="1"/>
    <xf numFmtId="0" fontId="95" fillId="2" borderId="5" xfId="0" applyFont="1" applyFill="1" applyBorder="1"/>
    <xf numFmtId="0" fontId="116" fillId="2" borderId="0" xfId="0" applyFont="1" applyFill="1" applyAlignment="1">
      <alignment horizontal="left"/>
    </xf>
    <xf numFmtId="0" fontId="95" fillId="2" borderId="0" xfId="0" applyFont="1" applyFill="1" applyAlignment="1"/>
    <xf numFmtId="0" fontId="95" fillId="2" borderId="0" xfId="0" applyFont="1" applyFill="1" applyBorder="1" applyAlignment="1">
      <alignment vertical="center"/>
    </xf>
    <xf numFmtId="0" fontId="95" fillId="2" borderId="0" xfId="0" applyFont="1" applyFill="1" applyBorder="1" applyAlignment="1">
      <alignment horizontal="left" vertical="center"/>
    </xf>
    <xf numFmtId="0" fontId="95" fillId="2" borderId="5" xfId="0" applyFont="1" applyFill="1" applyBorder="1" applyAlignment="1">
      <alignment horizontal="left" vertical="center"/>
    </xf>
    <xf numFmtId="0" fontId="88" fillId="2" borderId="8" xfId="0" applyFont="1" applyFill="1" applyBorder="1" applyAlignment="1" applyProtection="1">
      <alignment vertical="center"/>
    </xf>
    <xf numFmtId="0" fontId="94" fillId="2" borderId="3" xfId="0" applyFont="1" applyFill="1" applyBorder="1" applyAlignment="1" applyProtection="1">
      <alignment vertical="center"/>
    </xf>
    <xf numFmtId="0" fontId="95" fillId="2" borderId="3" xfId="0" applyFont="1" applyFill="1" applyBorder="1" applyAlignment="1" applyProtection="1">
      <alignment vertical="center"/>
    </xf>
    <xf numFmtId="0" fontId="95" fillId="0" borderId="7" xfId="0" applyFont="1" applyFill="1" applyBorder="1" applyAlignment="1" applyProtection="1">
      <alignment vertical="center"/>
    </xf>
    <xf numFmtId="0" fontId="95" fillId="0" borderId="5" xfId="0" applyFont="1" applyFill="1" applyBorder="1" applyAlignment="1" applyProtection="1">
      <alignment vertical="center"/>
    </xf>
    <xf numFmtId="0" fontId="93" fillId="0" borderId="23" xfId="0" applyFont="1" applyBorder="1" applyAlignment="1" applyProtection="1">
      <alignment horizontal="left" vertical="center" indent="1"/>
    </xf>
    <xf numFmtId="0" fontId="95" fillId="0" borderId="14" xfId="0" applyFont="1" applyBorder="1" applyAlignment="1" applyProtection="1">
      <alignment vertical="center"/>
    </xf>
    <xf numFmtId="0" fontId="93" fillId="0" borderId="19" xfId="0" applyFont="1" applyBorder="1" applyAlignment="1" applyProtection="1">
      <alignment horizontal="right" vertical="center"/>
    </xf>
    <xf numFmtId="0" fontId="93" fillId="0" borderId="7" xfId="0" applyFont="1" applyFill="1" applyBorder="1" applyAlignment="1" applyProtection="1">
      <alignment horizontal="center" vertical="center"/>
    </xf>
    <xf numFmtId="38" fontId="89" fillId="0" borderId="5" xfId="0" applyNumberFormat="1" applyFont="1" applyFill="1" applyBorder="1" applyAlignment="1" applyProtection="1">
      <alignment vertical="center"/>
    </xf>
    <xf numFmtId="0" fontId="103" fillId="0" borderId="14" xfId="0" applyFont="1" applyBorder="1" applyAlignment="1" applyProtection="1">
      <alignment vertical="center"/>
    </xf>
    <xf numFmtId="38" fontId="89" fillId="0" borderId="5" xfId="0" applyNumberFormat="1" applyFont="1" applyFill="1" applyBorder="1" applyAlignment="1" applyProtection="1"/>
    <xf numFmtId="0" fontId="93" fillId="0" borderId="9" xfId="0" applyFont="1" applyFill="1" applyBorder="1" applyAlignment="1" applyProtection="1">
      <alignment horizontal="center" vertical="center"/>
    </xf>
    <xf numFmtId="38" fontId="89" fillId="0" borderId="10" xfId="0" applyNumberFormat="1" applyFont="1" applyFill="1" applyBorder="1" applyAlignment="1" applyProtection="1">
      <alignment vertical="center"/>
    </xf>
    <xf numFmtId="0" fontId="95" fillId="2" borderId="4" xfId="0" applyFont="1" applyFill="1" applyBorder="1" applyAlignment="1" applyProtection="1">
      <alignment vertical="center"/>
    </xf>
    <xf numFmtId="0" fontId="88" fillId="2" borderId="9" xfId="0" applyFont="1" applyFill="1" applyBorder="1" applyAlignment="1">
      <alignment vertical="center"/>
    </xf>
    <xf numFmtId="0" fontId="104" fillId="2" borderId="6" xfId="0" applyFont="1" applyFill="1" applyBorder="1" applyAlignment="1">
      <alignment horizontal="left" vertical="center" indent="1"/>
    </xf>
    <xf numFmtId="0" fontId="95" fillId="2" borderId="6" xfId="0" applyFont="1" applyFill="1" applyBorder="1" applyAlignment="1">
      <alignment horizontal="left" vertical="center"/>
    </xf>
    <xf numFmtId="0" fontId="95" fillId="0" borderId="7" xfId="0" applyFont="1" applyBorder="1"/>
    <xf numFmtId="0" fontId="89" fillId="0" borderId="0" xfId="0" applyNumberFormat="1" applyFont="1" applyFill="1" applyBorder="1" applyAlignment="1">
      <alignment horizontal="left" vertical="center"/>
    </xf>
    <xf numFmtId="0" fontId="89" fillId="0" borderId="7" xfId="0" applyFont="1" applyBorder="1"/>
    <xf numFmtId="0" fontId="93" fillId="0" borderId="7" xfId="0" applyFont="1" applyBorder="1"/>
    <xf numFmtId="0" fontId="94" fillId="0" borderId="0" xfId="0" applyFont="1" applyBorder="1" applyAlignment="1">
      <alignment horizontal="center"/>
    </xf>
    <xf numFmtId="0" fontId="94" fillId="0" borderId="23" xfId="0" applyFont="1" applyBorder="1" applyAlignment="1">
      <alignment horizontal="left"/>
    </xf>
    <xf numFmtId="0" fontId="94" fillId="0" borderId="19" xfId="0" applyFont="1" applyBorder="1" applyAlignment="1">
      <alignment horizontal="left" indent="1"/>
    </xf>
    <xf numFmtId="49" fontId="93" fillId="0" borderId="2" xfId="0" applyNumberFormat="1" applyFont="1" applyBorder="1" applyAlignment="1">
      <alignment horizontal="center"/>
    </xf>
    <xf numFmtId="0" fontId="93" fillId="0" borderId="2" xfId="0" applyFont="1" applyBorder="1" applyAlignment="1">
      <alignment horizontal="center"/>
    </xf>
    <xf numFmtId="0" fontId="93" fillId="0" borderId="23" xfId="0" applyFont="1" applyBorder="1" applyAlignment="1">
      <alignment horizontal="left" indent="1"/>
    </xf>
    <xf numFmtId="0" fontId="93" fillId="0" borderId="19" xfId="0" applyFont="1" applyBorder="1" applyAlignment="1">
      <alignment horizontal="left" indent="2"/>
    </xf>
    <xf numFmtId="0" fontId="94" fillId="0" borderId="19" xfId="0" applyFont="1" applyBorder="1" applyAlignment="1">
      <alignment horizontal="left" indent="2"/>
    </xf>
    <xf numFmtId="0" fontId="93" fillId="0" borderId="19" xfId="0" applyFont="1" applyBorder="1" applyAlignment="1">
      <alignment horizontal="left" indent="4"/>
    </xf>
    <xf numFmtId="0" fontId="94" fillId="5" borderId="23" xfId="0" applyFont="1" applyFill="1" applyBorder="1" applyAlignment="1">
      <alignment horizontal="left" indent="2"/>
    </xf>
    <xf numFmtId="0" fontId="94" fillId="5" borderId="19" xfId="0" applyFont="1" applyFill="1" applyBorder="1" applyAlignment="1">
      <alignment horizontal="left" indent="2"/>
    </xf>
    <xf numFmtId="0" fontId="93" fillId="5" borderId="2" xfId="0" applyFont="1" applyFill="1" applyBorder="1"/>
    <xf numFmtId="0" fontId="89" fillId="0" borderId="5" xfId="0" applyFont="1" applyBorder="1"/>
    <xf numFmtId="0" fontId="94" fillId="0" borderId="6" xfId="0" applyFont="1" applyBorder="1" applyAlignment="1">
      <alignment horizontal="centerContinuous"/>
    </xf>
    <xf numFmtId="0" fontId="89" fillId="0" borderId="10" xfId="0" applyFont="1" applyBorder="1" applyAlignment="1">
      <alignment horizontal="centerContinuous"/>
    </xf>
    <xf numFmtId="0" fontId="95" fillId="0" borderId="9" xfId="0" applyFont="1" applyBorder="1"/>
    <xf numFmtId="0" fontId="95" fillId="0" borderId="6" xfId="0" applyFont="1" applyBorder="1"/>
    <xf numFmtId="0" fontId="89" fillId="0" borderId="9" xfId="0" applyFont="1" applyBorder="1"/>
    <xf numFmtId="0" fontId="89" fillId="0" borderId="10" xfId="0" applyFont="1" applyBorder="1"/>
    <xf numFmtId="0" fontId="93" fillId="0" borderId="0" xfId="4" applyNumberFormat="1" applyFont="1" applyBorder="1" applyAlignment="1">
      <alignment vertical="center"/>
    </xf>
    <xf numFmtId="0" fontId="95" fillId="0" borderId="0" xfId="4" applyNumberFormat="1" applyFont="1" applyBorder="1" applyAlignment="1">
      <alignment vertical="center"/>
    </xf>
    <xf numFmtId="0" fontId="95" fillId="0" borderId="0" xfId="4" applyNumberFormat="1" applyFont="1" applyAlignment="1">
      <alignment vertical="center"/>
    </xf>
    <xf numFmtId="0" fontId="93" fillId="0" borderId="0" xfId="4" applyNumberFormat="1" applyFont="1" applyAlignment="1">
      <alignment vertical="center"/>
    </xf>
    <xf numFmtId="0" fontId="94" fillId="0" borderId="0" xfId="4" applyNumberFormat="1" applyFont="1" applyAlignment="1">
      <alignment horizontal="center" vertical="center"/>
    </xf>
    <xf numFmtId="0" fontId="94" fillId="0" borderId="0" xfId="4" applyNumberFormat="1" applyFont="1" applyBorder="1" applyAlignment="1">
      <alignment horizontal="left" vertical="center"/>
    </xf>
    <xf numFmtId="0" fontId="93" fillId="0" borderId="0" xfId="4" applyNumberFormat="1" applyFont="1" applyAlignment="1">
      <alignment horizontal="center" vertical="center"/>
    </xf>
    <xf numFmtId="0" fontId="93" fillId="0" borderId="7" xfId="4" applyNumberFormat="1" applyFont="1" applyBorder="1" applyAlignment="1">
      <alignment horizontal="center" vertical="center"/>
    </xf>
    <xf numFmtId="0" fontId="93" fillId="0" borderId="0" xfId="4" applyNumberFormat="1" applyFont="1" applyBorder="1" applyAlignment="1">
      <alignment horizontal="right" vertical="center" indent="1"/>
    </xf>
    <xf numFmtId="0" fontId="95" fillId="0" borderId="7" xfId="4" applyNumberFormat="1" applyFont="1" applyBorder="1" applyAlignment="1">
      <alignment vertical="center"/>
    </xf>
    <xf numFmtId="0" fontId="95" fillId="0" borderId="9" xfId="4" applyNumberFormat="1" applyFont="1" applyBorder="1" applyAlignment="1">
      <alignment vertical="center"/>
    </xf>
    <xf numFmtId="0" fontId="95" fillId="0" borderId="6" xfId="4" applyNumberFormat="1" applyFont="1" applyBorder="1" applyAlignment="1">
      <alignment vertical="center"/>
    </xf>
    <xf numFmtId="0" fontId="95" fillId="0" borderId="8" xfId="4" applyNumberFormat="1" applyFont="1" applyBorder="1" applyAlignment="1">
      <alignment vertical="center"/>
    </xf>
    <xf numFmtId="0" fontId="95" fillId="0" borderId="3" xfId="4" applyNumberFormat="1" applyFont="1" applyBorder="1" applyAlignment="1">
      <alignment vertical="center"/>
    </xf>
    <xf numFmtId="0" fontId="95" fillId="0" borderId="17" xfId="4" applyNumberFormat="1" applyFont="1" applyBorder="1" applyAlignment="1">
      <alignment vertical="center"/>
    </xf>
    <xf numFmtId="0" fontId="89" fillId="0" borderId="7" xfId="4" applyNumberFormat="1" applyFont="1" applyFill="1" applyBorder="1" applyAlignment="1">
      <alignment vertical="center"/>
    </xf>
    <xf numFmtId="0" fontId="89" fillId="0" borderId="0" xfId="4" applyNumberFormat="1" applyFont="1" applyFill="1" applyBorder="1" applyAlignment="1">
      <alignment vertical="center"/>
    </xf>
    <xf numFmtId="0" fontId="89" fillId="0" borderId="0" xfId="4" applyNumberFormat="1" applyFont="1" applyFill="1" applyBorder="1" applyAlignment="1">
      <alignment horizontal="center" vertical="center"/>
    </xf>
    <xf numFmtId="0" fontId="89" fillId="0" borderId="24" xfId="4" applyNumberFormat="1" applyFont="1" applyFill="1" applyBorder="1" applyAlignment="1">
      <alignment vertical="center"/>
    </xf>
    <xf numFmtId="0" fontId="94" fillId="0" borderId="4" xfId="4" applyNumberFormat="1" applyFont="1" applyBorder="1" applyAlignment="1">
      <alignment horizontal="center" vertical="center"/>
    </xf>
    <xf numFmtId="0" fontId="94" fillId="0" borderId="17" xfId="4" applyNumberFormat="1" applyFont="1" applyBorder="1" applyAlignment="1">
      <alignment horizontal="center" vertical="center"/>
    </xf>
    <xf numFmtId="0" fontId="93" fillId="0" borderId="17" xfId="4" applyNumberFormat="1" applyFont="1" applyBorder="1" applyAlignment="1">
      <alignment horizontal="center" vertical="center"/>
    </xf>
    <xf numFmtId="0" fontId="89" fillId="0" borderId="0" xfId="4" applyNumberFormat="1" applyFont="1" applyAlignment="1">
      <alignment vertical="center"/>
    </xf>
    <xf numFmtId="0" fontId="94" fillId="0" borderId="18" xfId="4" applyNumberFormat="1" applyFont="1" applyBorder="1" applyAlignment="1">
      <alignment horizontal="center" vertical="center" wrapText="1"/>
    </xf>
    <xf numFmtId="0" fontId="94" fillId="0" borderId="18" xfId="4" applyNumberFormat="1" applyFont="1" applyBorder="1" applyAlignment="1">
      <alignment horizontal="center" vertical="center"/>
    </xf>
    <xf numFmtId="164" fontId="94" fillId="0" borderId="23" xfId="4" applyNumberFormat="1" applyFont="1" applyBorder="1" applyAlignment="1">
      <alignment horizontal="right" vertical="center"/>
    </xf>
    <xf numFmtId="0" fontId="93" fillId="0" borderId="14" xfId="4" applyNumberFormat="1" applyFont="1" applyBorder="1" applyAlignment="1">
      <alignment horizontal="left" vertical="center"/>
    </xf>
    <xf numFmtId="0" fontId="95" fillId="0" borderId="19" xfId="4" applyNumberFormat="1" applyFont="1" applyBorder="1" applyAlignment="1">
      <alignment horizontal="left" vertical="center"/>
    </xf>
    <xf numFmtId="0" fontId="93" fillId="0" borderId="2" xfId="4" applyNumberFormat="1" applyFont="1" applyBorder="1" applyAlignment="1">
      <alignment horizontal="left" vertical="center" indent="1"/>
    </xf>
    <xf numFmtId="0" fontId="93" fillId="0" borderId="2" xfId="4" applyNumberFormat="1" applyFont="1" applyBorder="1" applyAlignment="1">
      <alignment horizontal="left" vertical="top" indent="1"/>
    </xf>
    <xf numFmtId="164" fontId="94" fillId="0" borderId="23" xfId="4" applyNumberFormat="1" applyFont="1" applyBorder="1" applyAlignment="1">
      <alignment vertical="top"/>
    </xf>
    <xf numFmtId="0" fontId="94" fillId="0" borderId="14" xfId="4" applyNumberFormat="1" applyFont="1" applyBorder="1" applyAlignment="1">
      <alignment horizontal="left" vertical="center"/>
    </xf>
    <xf numFmtId="0" fontId="93" fillId="0" borderId="19" xfId="4" applyNumberFormat="1" applyFont="1" applyBorder="1" applyAlignment="1">
      <alignment horizontal="center" vertical="center"/>
    </xf>
    <xf numFmtId="0" fontId="95" fillId="0" borderId="0" xfId="4" applyNumberFormat="1" applyFont="1" applyAlignment="1">
      <alignment horizontal="right" vertical="center"/>
    </xf>
    <xf numFmtId="0" fontId="104" fillId="0" borderId="0" xfId="4" applyNumberFormat="1" applyFont="1" applyAlignment="1">
      <alignment vertical="center"/>
    </xf>
    <xf numFmtId="0" fontId="103" fillId="0" borderId="0" xfId="4" applyNumberFormat="1" applyFont="1" applyAlignment="1">
      <alignment vertical="center"/>
    </xf>
    <xf numFmtId="171" fontId="95" fillId="0" borderId="0" xfId="4" applyNumberFormat="1" applyFont="1" applyBorder="1" applyAlignment="1" applyProtection="1">
      <alignment horizontal="center"/>
    </xf>
    <xf numFmtId="0" fontId="103" fillId="0" borderId="121" xfId="4" applyNumberFormat="1" applyFont="1" applyBorder="1" applyAlignment="1">
      <alignment horizontal="center" vertical="center"/>
    </xf>
    <xf numFmtId="0" fontId="95" fillId="0" borderId="121" xfId="4" applyNumberFormat="1" applyFont="1" applyBorder="1" applyAlignment="1">
      <alignment vertical="center"/>
    </xf>
    <xf numFmtId="0" fontId="103" fillId="0" borderId="0" xfId="4" applyNumberFormat="1" applyFont="1" applyBorder="1" applyAlignment="1">
      <alignment vertical="center" wrapText="1"/>
    </xf>
    <xf numFmtId="0" fontId="95" fillId="0" borderId="0" xfId="4" applyNumberFormat="1" applyFont="1" applyBorder="1" applyAlignment="1">
      <alignment wrapText="1"/>
    </xf>
    <xf numFmtId="0" fontId="103" fillId="0" borderId="121" xfId="4" applyNumberFormat="1" applyFont="1" applyBorder="1" applyAlignment="1">
      <alignment horizontal="center"/>
    </xf>
    <xf numFmtId="0" fontId="103" fillId="0" borderId="0" xfId="4" applyNumberFormat="1" applyFont="1" applyBorder="1" applyAlignment="1"/>
    <xf numFmtId="0" fontId="94" fillId="0" borderId="0" xfId="4" applyNumberFormat="1" applyFont="1" applyAlignment="1">
      <alignment horizontal="right"/>
    </xf>
    <xf numFmtId="0" fontId="89" fillId="0" borderId="0" xfId="4" applyNumberFormat="1" applyFont="1" applyBorder="1" applyAlignment="1">
      <alignment horizontal="center" wrapText="1"/>
    </xf>
    <xf numFmtId="0" fontId="103" fillId="0" borderId="0" xfId="4" applyFont="1" applyBorder="1" applyAlignment="1">
      <alignment horizontal="center" vertical="center" wrapText="1"/>
    </xf>
    <xf numFmtId="0" fontId="109" fillId="0" borderId="0" xfId="4" applyNumberFormat="1" applyFont="1" applyAlignment="1">
      <alignment vertical="center"/>
    </xf>
    <xf numFmtId="0" fontId="104" fillId="0" borderId="11" xfId="4" applyNumberFormat="1" applyFont="1" applyBorder="1" applyAlignment="1" applyProtection="1">
      <alignment horizontal="center" vertical="center"/>
      <protection locked="0"/>
    </xf>
    <xf numFmtId="0" fontId="93" fillId="0" borderId="0" xfId="4" applyNumberFormat="1" applyFont="1" applyAlignment="1">
      <alignment horizontal="left" vertical="center" indent="2"/>
    </xf>
    <xf numFmtId="0" fontId="95" fillId="0" borderId="0" xfId="4" applyFont="1" applyAlignment="1">
      <alignment horizontal="left" wrapText="1" indent="2"/>
    </xf>
    <xf numFmtId="0" fontId="89" fillId="0" borderId="0" xfId="4" applyNumberFormat="1" applyFont="1" applyBorder="1" applyAlignment="1">
      <alignment vertical="center"/>
    </xf>
    <xf numFmtId="0" fontId="112" fillId="0" borderId="0" xfId="4"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95" fillId="0" borderId="0" xfId="4" applyFont="1" applyAlignment="1">
      <alignment vertical="top" wrapText="1"/>
    </xf>
    <xf numFmtId="164" fontId="93" fillId="0" borderId="0" xfId="0" applyNumberFormat="1" applyFont="1"/>
    <xf numFmtId="164" fontId="95" fillId="0" borderId="0" xfId="0" applyNumberFormat="1" applyFont="1"/>
    <xf numFmtId="166" fontId="93" fillId="0" borderId="0" xfId="0" applyNumberFormat="1" applyFont="1" applyAlignment="1">
      <alignment horizontal="left"/>
    </xf>
    <xf numFmtId="0" fontId="95" fillId="0" borderId="0" xfId="0" applyFont="1" applyAlignment="1">
      <alignment vertical="top"/>
    </xf>
    <xf numFmtId="0" fontId="124" fillId="0" borderId="0" xfId="0" applyFont="1"/>
    <xf numFmtId="0" fontId="89" fillId="0" borderId="0" xfId="0" applyFont="1" applyAlignment="1">
      <alignment vertical="top" wrapText="1"/>
    </xf>
    <xf numFmtId="0" fontId="95" fillId="0" borderId="0" xfId="4" applyFont="1" applyAlignment="1">
      <alignment wrapText="1"/>
    </xf>
    <xf numFmtId="0" fontId="95" fillId="0" borderId="0" xfId="4" applyFont="1" applyAlignment="1">
      <alignment vertical="center"/>
    </xf>
    <xf numFmtId="0" fontId="94" fillId="0" borderId="32" xfId="4" applyFont="1" applyFill="1" applyBorder="1" applyAlignment="1">
      <alignment horizontal="center" vertical="center"/>
    </xf>
    <xf numFmtId="0" fontId="94" fillId="0" borderId="11" xfId="4" applyFont="1" applyBorder="1" applyAlignment="1">
      <alignment horizontal="center" vertical="center" wrapText="1"/>
    </xf>
    <xf numFmtId="0" fontId="88" fillId="0" borderId="11" xfId="4" applyFont="1" applyBorder="1" applyAlignment="1">
      <alignment horizontal="left" vertical="center" wrapText="1" indent="1"/>
    </xf>
    <xf numFmtId="0" fontId="95" fillId="0" borderId="0" xfId="4" applyFont="1" applyAlignment="1">
      <alignment horizontal="left" vertical="center"/>
    </xf>
    <xf numFmtId="0" fontId="94" fillId="0" borderId="30" xfId="4" applyFont="1" applyBorder="1" applyAlignment="1">
      <alignment horizontal="left" vertical="center" wrapText="1" indent="2"/>
    </xf>
    <xf numFmtId="0" fontId="94" fillId="0" borderId="11" xfId="4" applyFont="1" applyBorder="1" applyAlignment="1">
      <alignment horizontal="left" vertical="center" wrapText="1" indent="1"/>
    </xf>
    <xf numFmtId="0" fontId="88" fillId="0" borderId="0" xfId="4" applyFont="1" applyFill="1" applyBorder="1" applyAlignment="1">
      <alignment wrapText="1"/>
    </xf>
    <xf numFmtId="38" fontId="104" fillId="0" borderId="0" xfId="4" applyNumberFormat="1" applyFont="1" applyFill="1" applyBorder="1"/>
    <xf numFmtId="0" fontId="93" fillId="0" borderId="0" xfId="4" applyNumberFormat="1" applyFont="1" applyBorder="1" applyAlignment="1">
      <alignment horizontal="left" vertical="center" wrapText="1"/>
    </xf>
    <xf numFmtId="0" fontId="95" fillId="0" borderId="0" xfId="4" applyFont="1" applyBorder="1" applyAlignment="1">
      <alignment horizontal="left" vertical="center" wrapText="1"/>
    </xf>
    <xf numFmtId="0" fontId="95" fillId="0" borderId="0" xfId="4" applyFont="1" applyAlignment="1">
      <alignment horizontal="left"/>
    </xf>
    <xf numFmtId="0" fontId="95" fillId="0" borderId="0" xfId="4" applyFont="1" applyAlignment="1"/>
    <xf numFmtId="49" fontId="125" fillId="0" borderId="0" xfId="0" applyNumberFormat="1" applyFont="1" applyFill="1" applyBorder="1" applyAlignment="1">
      <alignment horizontal="centerContinuous" vertical="top"/>
    </xf>
    <xf numFmtId="0" fontId="89" fillId="0" borderId="0" xfId="0" applyFont="1" applyAlignment="1">
      <alignment horizontal="centerContinuous" vertical="top"/>
    </xf>
    <xf numFmtId="0" fontId="89" fillId="0" borderId="0" xfId="0" applyFont="1" applyAlignment="1">
      <alignment horizontal="centerContinuous" vertical="top" wrapText="1"/>
    </xf>
    <xf numFmtId="0" fontId="94" fillId="0" borderId="0" xfId="0" applyFont="1" applyBorder="1" applyAlignment="1">
      <alignment horizontal="centerContinuous" vertical="top"/>
    </xf>
    <xf numFmtId="0" fontId="89" fillId="0" borderId="0" xfId="0" applyFont="1" applyAlignment="1"/>
    <xf numFmtId="164" fontId="126" fillId="0" borderId="14" xfId="0" applyNumberFormat="1" applyFont="1" applyBorder="1" applyAlignment="1">
      <alignment vertical="top"/>
    </xf>
    <xf numFmtId="0" fontId="89" fillId="0" borderId="14" xfId="0" applyFont="1" applyBorder="1" applyAlignment="1">
      <alignment vertical="top"/>
    </xf>
    <xf numFmtId="0" fontId="93" fillId="0" borderId="19" xfId="0" applyFont="1" applyBorder="1"/>
    <xf numFmtId="0" fontId="89" fillId="0" borderId="14" xfId="0" applyFont="1" applyBorder="1" applyAlignment="1">
      <alignment vertical="top" wrapText="1"/>
    </xf>
    <xf numFmtId="0" fontId="95" fillId="0" borderId="19" xfId="0" applyFont="1" applyBorder="1" applyAlignment="1">
      <alignment wrapText="1"/>
    </xf>
    <xf numFmtId="0" fontId="89" fillId="0" borderId="7" xfId="0" applyFont="1" applyBorder="1" applyAlignment="1">
      <alignment horizontal="left" vertical="top"/>
    </xf>
    <xf numFmtId="164" fontId="126" fillId="0" borderId="0" xfId="0" applyNumberFormat="1" applyFont="1" applyBorder="1" applyAlignment="1">
      <alignment horizontal="right" vertical="top"/>
    </xf>
    <xf numFmtId="0" fontId="127" fillId="0" borderId="23" xfId="0" applyFont="1" applyBorder="1" applyAlignment="1">
      <alignment horizontal="right" vertical="top"/>
    </xf>
    <xf numFmtId="0" fontId="89" fillId="0" borderId="14" xfId="0" applyFont="1" applyBorder="1" applyAlignment="1">
      <alignment horizontal="left" vertical="top"/>
    </xf>
    <xf numFmtId="0" fontId="89" fillId="0" borderId="14" xfId="0" applyFont="1" applyBorder="1" applyAlignment="1">
      <alignment horizontal="left" vertical="top" indent="1"/>
    </xf>
    <xf numFmtId="0" fontId="113" fillId="0" borderId="2" xfId="0" applyFont="1" applyBorder="1" applyAlignment="1">
      <alignment vertical="top" wrapText="1"/>
    </xf>
    <xf numFmtId="0" fontId="89" fillId="0" borderId="19" xfId="0" applyFont="1" applyBorder="1" applyAlignment="1">
      <alignment horizontal="left" vertical="top" indent="1"/>
    </xf>
    <xf numFmtId="0" fontId="113" fillId="0" borderId="41" xfId="18" applyNumberFormat="1" applyFont="1" applyBorder="1" applyAlignment="1" applyProtection="1">
      <alignment vertical="center"/>
    </xf>
    <xf numFmtId="0" fontId="127" fillId="0" borderId="7" xfId="0" applyFont="1" applyBorder="1" applyAlignment="1">
      <alignment horizontal="right" vertical="top"/>
    </xf>
    <xf numFmtId="0" fontId="113" fillId="0" borderId="4" xfId="18" applyNumberFormat="1" applyFont="1" applyBorder="1" applyAlignment="1" applyProtection="1">
      <alignment vertical="center" wrapText="1"/>
    </xf>
    <xf numFmtId="0" fontId="126" fillId="0" borderId="14" xfId="0" applyNumberFormat="1" applyFont="1" applyBorder="1" applyAlignment="1">
      <alignment horizontal="left" vertical="center"/>
    </xf>
    <xf numFmtId="0" fontId="93" fillId="0" borderId="19" xfId="0" applyFont="1" applyBorder="1" applyAlignment="1">
      <alignment vertical="top" wrapText="1"/>
    </xf>
    <xf numFmtId="0" fontId="127" fillId="0" borderId="14" xfId="0" applyNumberFormat="1" applyFont="1" applyBorder="1" applyAlignment="1">
      <alignment horizontal="left" vertical="center"/>
    </xf>
    <xf numFmtId="0" fontId="113" fillId="0" borderId="2" xfId="0" applyNumberFormat="1" applyFont="1" applyBorder="1" applyAlignment="1" applyProtection="1">
      <alignment horizontal="left" vertical="center" wrapText="1"/>
    </xf>
    <xf numFmtId="0" fontId="89" fillId="0" borderId="19" xfId="0" applyFont="1" applyBorder="1" applyAlignment="1">
      <alignment horizontal="left" vertical="top" wrapText="1"/>
    </xf>
    <xf numFmtId="0" fontId="128" fillId="0" borderId="7" xfId="0" applyFont="1" applyBorder="1" applyAlignment="1"/>
    <xf numFmtId="0" fontId="126" fillId="0" borderId="14" xfId="0" applyFont="1" applyBorder="1" applyAlignment="1">
      <alignment vertical="top"/>
    </xf>
    <xf numFmtId="0" fontId="113" fillId="0" borderId="19" xfId="0" applyFont="1" applyBorder="1" applyAlignment="1">
      <alignment vertical="top" wrapText="1"/>
    </xf>
    <xf numFmtId="0" fontId="128" fillId="0" borderId="0" xfId="0" applyFont="1" applyAlignment="1"/>
    <xf numFmtId="0" fontId="128" fillId="0" borderId="23" xfId="0" applyFont="1" applyBorder="1" applyAlignment="1"/>
    <xf numFmtId="0" fontId="89" fillId="0" borderId="14" xfId="0" applyFont="1" applyBorder="1" applyAlignment="1">
      <alignment horizontal="left" vertical="top" wrapText="1" indent="1"/>
    </xf>
    <xf numFmtId="0" fontId="89" fillId="0" borderId="23" xfId="0" applyFont="1" applyBorder="1" applyAlignment="1">
      <alignment horizontal="left" vertical="top"/>
    </xf>
    <xf numFmtId="164" fontId="126" fillId="0" borderId="14" xfId="0" applyNumberFormat="1" applyFont="1" applyBorder="1" applyAlignment="1">
      <alignment horizontal="right" vertical="top"/>
    </xf>
    <xf numFmtId="164" fontId="127" fillId="0" borderId="14" xfId="0" applyNumberFormat="1" applyFont="1" applyBorder="1" applyAlignment="1">
      <alignment horizontal="right" vertical="center"/>
    </xf>
    <xf numFmtId="0" fontId="89" fillId="0" borderId="14" xfId="0" applyNumberFormat="1" applyFont="1" applyBorder="1" applyAlignment="1">
      <alignment horizontal="left" vertical="center" wrapText="1" indent="1"/>
    </xf>
    <xf numFmtId="0" fontId="113" fillId="0" borderId="2" xfId="0" applyFont="1" applyBorder="1" applyAlignment="1"/>
    <xf numFmtId="0" fontId="113" fillId="0" borderId="2" xfId="0" applyFont="1" applyBorder="1" applyAlignment="1">
      <alignment horizontal="left" vertical="top"/>
    </xf>
    <xf numFmtId="0" fontId="93" fillId="0" borderId="2" xfId="0" applyFont="1" applyBorder="1" applyAlignment="1">
      <alignment horizontal="left" vertical="top" wrapText="1"/>
    </xf>
    <xf numFmtId="0" fontId="113" fillId="0" borderId="2" xfId="0" applyFont="1" applyBorder="1" applyAlignment="1">
      <alignment horizontal="left" vertical="top" wrapText="1"/>
    </xf>
    <xf numFmtId="164" fontId="127" fillId="0" borderId="23" xfId="0" applyNumberFormat="1" applyFont="1" applyBorder="1" applyAlignment="1">
      <alignment horizontal="right" vertical="top"/>
    </xf>
    <xf numFmtId="0" fontId="93" fillId="0" borderId="19" xfId="0" applyFont="1" applyBorder="1" applyAlignment="1">
      <alignment horizontal="left" vertical="top" wrapText="1"/>
    </xf>
    <xf numFmtId="164" fontId="129" fillId="0" borderId="14" xfId="0" applyNumberFormat="1" applyFont="1" applyBorder="1" applyAlignment="1">
      <alignment horizontal="left" vertical="center"/>
    </xf>
    <xf numFmtId="0" fontId="126" fillId="0" borderId="14" xfId="0" applyFont="1" applyBorder="1" applyAlignment="1">
      <alignment horizontal="left" vertical="top"/>
    </xf>
    <xf numFmtId="0" fontId="113" fillId="0" borderId="2" xfId="0" applyFont="1" applyBorder="1" applyAlignment="1">
      <alignment horizontal="left"/>
    </xf>
    <xf numFmtId="0" fontId="113" fillId="0" borderId="2" xfId="0" applyFont="1" applyBorder="1"/>
    <xf numFmtId="0" fontId="89" fillId="0" borderId="0" xfId="0" applyFont="1" applyAlignment="1">
      <alignment horizontal="left" vertical="top"/>
    </xf>
    <xf numFmtId="0" fontId="89" fillId="0" borderId="14" xfId="0" applyFont="1" applyBorder="1" applyAlignment="1"/>
    <xf numFmtId="164" fontId="126" fillId="0" borderId="14" xfId="0" applyNumberFormat="1" applyFont="1" applyBorder="1" applyAlignment="1">
      <alignment vertical="center"/>
    </xf>
    <xf numFmtId="0" fontId="89" fillId="0" borderId="14" xfId="0" applyFont="1" applyBorder="1" applyAlignment="1">
      <alignment vertical="center"/>
    </xf>
    <xf numFmtId="0" fontId="93" fillId="0" borderId="122" xfId="0" applyFont="1" applyBorder="1"/>
    <xf numFmtId="0" fontId="89" fillId="0" borderId="23" xfId="0" applyFont="1" applyBorder="1"/>
    <xf numFmtId="0" fontId="89" fillId="0" borderId="9" xfId="0" applyFont="1" applyBorder="1" applyAlignment="1">
      <alignment horizontal="left" vertical="top"/>
    </xf>
    <xf numFmtId="164" fontId="126" fillId="0" borderId="6" xfId="0" applyNumberFormat="1" applyFont="1" applyBorder="1" applyAlignment="1">
      <alignment horizontal="right" vertical="top"/>
    </xf>
    <xf numFmtId="0" fontId="89" fillId="0" borderId="6" xfId="0" applyNumberFormat="1" applyFont="1" applyBorder="1" applyAlignment="1">
      <alignment horizontal="left" vertical="center" wrapText="1" indent="1"/>
    </xf>
    <xf numFmtId="0" fontId="113" fillId="0" borderId="18" xfId="0" applyFont="1" applyBorder="1" applyAlignment="1">
      <alignment horizontal="left" vertical="center" wrapText="1"/>
    </xf>
    <xf numFmtId="0" fontId="89" fillId="0" borderId="6" xfId="0" applyFont="1" applyBorder="1" applyAlignment="1">
      <alignment horizontal="left" vertical="top"/>
    </xf>
    <xf numFmtId="0" fontId="89" fillId="0" borderId="0" xfId="0" applyFont="1" applyBorder="1" applyAlignment="1">
      <alignment vertical="top"/>
    </xf>
    <xf numFmtId="0" fontId="127" fillId="0" borderId="6" xfId="0" applyNumberFormat="1" applyFont="1" applyBorder="1" applyAlignment="1">
      <alignment horizontal="left" vertical="center"/>
    </xf>
    <xf numFmtId="0" fontId="126" fillId="0" borderId="6" xfId="0" applyFont="1" applyBorder="1" applyAlignment="1">
      <alignment vertical="top"/>
    </xf>
    <xf numFmtId="0" fontId="126" fillId="0" borderId="6" xfId="0" applyFont="1" applyBorder="1" applyAlignment="1">
      <alignment horizontal="left" vertical="top"/>
    </xf>
    <xf numFmtId="0" fontId="89" fillId="0" borderId="9" xfId="0" applyFont="1" applyBorder="1" applyAlignment="1"/>
    <xf numFmtId="164" fontId="126" fillId="0" borderId="6" xfId="0" applyNumberFormat="1" applyFont="1" applyBorder="1" applyAlignment="1"/>
    <xf numFmtId="0" fontId="89" fillId="0" borderId="6" xfId="0" applyFont="1" applyBorder="1" applyAlignment="1"/>
    <xf numFmtId="0" fontId="93" fillId="0" borderId="10" xfId="0" applyFont="1" applyBorder="1" applyAlignment="1"/>
    <xf numFmtId="0" fontId="112" fillId="0" borderId="8" xfId="0" applyFont="1" applyBorder="1" applyAlignment="1">
      <alignment horizontal="left"/>
    </xf>
    <xf numFmtId="0" fontId="99" fillId="0" borderId="3" xfId="0" applyFont="1" applyBorder="1" applyAlignment="1">
      <alignment horizontal="left" vertical="center" indent="1"/>
    </xf>
    <xf numFmtId="0" fontId="92" fillId="0" borderId="3" xfId="0" applyFont="1" applyBorder="1" applyAlignment="1">
      <alignment horizontal="left" vertical="center"/>
    </xf>
    <xf numFmtId="0" fontId="123" fillId="0" borderId="4" xfId="0" applyFont="1" applyBorder="1" applyAlignment="1">
      <alignment horizontal="left" vertical="center"/>
    </xf>
    <xf numFmtId="49" fontId="112" fillId="0" borderId="8" xfId="0" applyNumberFormat="1" applyFont="1" applyFill="1" applyBorder="1" applyAlignment="1">
      <alignment horizontal="left" vertical="center"/>
    </xf>
    <xf numFmtId="49" fontId="89" fillId="0" borderId="3" xfId="0" applyNumberFormat="1" applyFont="1" applyFill="1" applyBorder="1" applyAlignment="1">
      <alignment horizontal="left" vertical="center"/>
    </xf>
    <xf numFmtId="0" fontId="89" fillId="0" borderId="3" xfId="0" applyFont="1" applyFill="1" applyBorder="1" applyAlignment="1" applyProtection="1">
      <alignment horizontal="left" vertical="center"/>
    </xf>
    <xf numFmtId="0" fontId="93" fillId="0" borderId="42" xfId="0" applyFont="1" applyFill="1" applyBorder="1" applyAlignment="1" applyProtection="1">
      <alignment horizontal="left" vertical="center"/>
      <protection locked="0"/>
    </xf>
    <xf numFmtId="49" fontId="112" fillId="0" borderId="7" xfId="0" applyNumberFormat="1" applyFont="1" applyFill="1" applyBorder="1" applyAlignment="1">
      <alignment horizontal="left" vertical="center"/>
    </xf>
    <xf numFmtId="49" fontId="89" fillId="0" borderId="0" xfId="0" applyNumberFormat="1" applyFont="1" applyFill="1" applyBorder="1" applyAlignment="1">
      <alignment horizontal="left" vertical="center"/>
    </xf>
    <xf numFmtId="0" fontId="89" fillId="0" borderId="0" xfId="0" applyFont="1" applyFill="1" applyBorder="1" applyAlignment="1">
      <alignment horizontal="left" vertical="center"/>
    </xf>
    <xf numFmtId="0" fontId="93" fillId="0" borderId="43" xfId="0" applyFont="1" applyFill="1" applyBorder="1" applyAlignment="1">
      <alignment horizontal="left" vertical="center"/>
    </xf>
    <xf numFmtId="0" fontId="89" fillId="0" borderId="44" xfId="0" applyFont="1" applyFill="1" applyBorder="1" applyAlignment="1">
      <alignment horizontal="left" vertical="center"/>
    </xf>
    <xf numFmtId="0" fontId="89" fillId="0" borderId="45" xfId="0" applyFont="1" applyFill="1" applyBorder="1" applyAlignment="1">
      <alignment horizontal="left" vertical="center"/>
    </xf>
    <xf numFmtId="0" fontId="89" fillId="0" borderId="45" xfId="0" applyFont="1" applyFill="1" applyBorder="1" applyAlignment="1">
      <alignment horizontal="left" vertical="center" indent="2"/>
    </xf>
    <xf numFmtId="0" fontId="94" fillId="0" borderId="46" xfId="0" applyFont="1" applyFill="1" applyBorder="1" applyAlignment="1">
      <alignment horizontal="left" vertical="center"/>
    </xf>
    <xf numFmtId="0" fontId="88" fillId="0" borderId="9" xfId="0" applyFont="1" applyFill="1" applyBorder="1" applyAlignment="1"/>
    <xf numFmtId="0" fontId="88" fillId="0" borderId="6" xfId="0" applyFont="1" applyFill="1" applyBorder="1" applyAlignment="1">
      <alignment horizontal="left" vertical="top"/>
    </xf>
    <xf numFmtId="0" fontId="88" fillId="0" borderId="10" xfId="0" applyFont="1" applyFill="1" applyBorder="1" applyAlignment="1">
      <alignment horizontal="left"/>
    </xf>
    <xf numFmtId="0" fontId="88" fillId="0" borderId="0" xfId="0" applyFont="1" applyAlignment="1"/>
    <xf numFmtId="0" fontId="89" fillId="0" borderId="0" xfId="0" applyFont="1" applyAlignment="1">
      <alignment horizontal="left"/>
    </xf>
    <xf numFmtId="0" fontId="88" fillId="0" borderId="10" xfId="0" applyFont="1" applyFill="1" applyBorder="1" applyAlignment="1">
      <alignment horizontal="center" vertical="center"/>
    </xf>
    <xf numFmtId="0" fontId="129" fillId="0" borderId="14" xfId="0" applyFont="1" applyBorder="1" applyAlignment="1">
      <alignment horizontal="left" vertical="top" wrapText="1"/>
    </xf>
    <xf numFmtId="0" fontId="95" fillId="0" borderId="0" xfId="4" applyNumberFormat="1" applyFont="1" applyAlignment="1" applyProtection="1">
      <alignment horizontal="centerContinuous"/>
    </xf>
    <xf numFmtId="0" fontId="95" fillId="0" borderId="0" xfId="4" applyNumberFormat="1" applyFont="1" applyBorder="1" applyAlignment="1" applyProtection="1">
      <alignment horizontal="center"/>
    </xf>
    <xf numFmtId="0" fontId="104" fillId="0" borderId="0" xfId="4" applyNumberFormat="1" applyFont="1" applyAlignment="1" applyProtection="1">
      <alignment horizontal="centerContinuous"/>
    </xf>
    <xf numFmtId="0" fontId="94" fillId="0" borderId="0" xfId="4" applyNumberFormat="1" applyFont="1" applyAlignment="1" applyProtection="1">
      <alignment horizontal="right" vertical="center" textRotation="180"/>
    </xf>
    <xf numFmtId="0" fontId="94" fillId="0" borderId="0" xfId="4" applyNumberFormat="1" applyFont="1" applyAlignment="1" applyProtection="1">
      <alignment vertical="center" textRotation="180"/>
    </xf>
    <xf numFmtId="0" fontId="95" fillId="0" borderId="0" xfId="4" applyNumberFormat="1" applyFont="1" applyProtection="1"/>
    <xf numFmtId="0" fontId="95" fillId="0" borderId="28" xfId="4" applyNumberFormat="1" applyFont="1" applyBorder="1" applyProtection="1"/>
    <xf numFmtId="0" fontId="95" fillId="0" borderId="28" xfId="4" applyNumberFormat="1" applyFont="1" applyBorder="1" applyAlignment="1" applyProtection="1">
      <alignment horizontal="center"/>
    </xf>
    <xf numFmtId="0" fontId="93" fillId="0" borderId="0" xfId="4" applyNumberFormat="1" applyFont="1" applyProtection="1"/>
    <xf numFmtId="0" fontId="89" fillId="0" borderId="47" xfId="4" quotePrefix="1" applyNumberFormat="1" applyFont="1" applyBorder="1" applyAlignment="1" applyProtection="1">
      <alignment horizontal="left"/>
    </xf>
    <xf numFmtId="0" fontId="93" fillId="0" borderId="16" xfId="4" applyNumberFormat="1" applyFont="1" applyBorder="1" applyAlignment="1" applyProtection="1">
      <alignment horizontal="center"/>
    </xf>
    <xf numFmtId="0" fontId="93" fillId="0" borderId="16" xfId="4" applyNumberFormat="1" applyFont="1" applyBorder="1" applyProtection="1"/>
    <xf numFmtId="0" fontId="89" fillId="0" borderId="47" xfId="4" applyNumberFormat="1" applyFont="1" applyBorder="1" applyAlignment="1" applyProtection="1"/>
    <xf numFmtId="0" fontId="93" fillId="0" borderId="48" xfId="4" applyNumberFormat="1" applyFont="1" applyBorder="1" applyAlignment="1" applyProtection="1">
      <alignment horizontal="centerContinuous"/>
    </xf>
    <xf numFmtId="0" fontId="89" fillId="0" borderId="47" xfId="4" applyNumberFormat="1" applyFont="1" applyBorder="1" applyAlignment="1" applyProtection="1">
      <alignment horizontal="left"/>
    </xf>
    <xf numFmtId="0" fontId="93" fillId="0" borderId="48" xfId="4" applyNumberFormat="1" applyFont="1" applyBorder="1" applyProtection="1"/>
    <xf numFmtId="0" fontId="93" fillId="0" borderId="16" xfId="4" quotePrefix="1" applyNumberFormat="1" applyFont="1" applyBorder="1" applyAlignment="1" applyProtection="1">
      <alignment horizontal="left"/>
    </xf>
    <xf numFmtId="0" fontId="89" fillId="0" borderId="38" xfId="4" quotePrefix="1" applyNumberFormat="1" applyFont="1" applyBorder="1" applyAlignment="1" applyProtection="1">
      <alignment horizontal="left"/>
    </xf>
    <xf numFmtId="0" fontId="93" fillId="0" borderId="0" xfId="4" applyNumberFormat="1" applyFont="1" applyBorder="1" applyProtection="1"/>
    <xf numFmtId="0" fontId="93" fillId="0" borderId="37" xfId="4" applyNumberFormat="1" applyFont="1" applyBorder="1" applyProtection="1"/>
    <xf numFmtId="0" fontId="89" fillId="0" borderId="38" xfId="4" applyNumberFormat="1" applyFont="1" applyBorder="1" applyProtection="1"/>
    <xf numFmtId="0" fontId="104" fillId="0" borderId="0" xfId="4" applyNumberFormat="1" applyFont="1" applyBorder="1" applyProtection="1"/>
    <xf numFmtId="0" fontId="89" fillId="0" borderId="47" xfId="4" applyNumberFormat="1" applyFont="1" applyBorder="1" applyProtection="1"/>
    <xf numFmtId="0" fontId="95" fillId="0" borderId="0" xfId="4" applyNumberFormat="1" applyFont="1" applyBorder="1" applyProtection="1"/>
    <xf numFmtId="0" fontId="88" fillId="0" borderId="0" xfId="4" applyNumberFormat="1" applyFont="1" applyAlignment="1" applyProtection="1">
      <alignment horizontal="left"/>
    </xf>
    <xf numFmtId="0" fontId="104" fillId="0" borderId="0" xfId="4" applyNumberFormat="1" applyFont="1" applyAlignment="1" applyProtection="1">
      <alignment horizontal="left"/>
    </xf>
    <xf numFmtId="0" fontId="95" fillId="0" borderId="1" xfId="4" applyNumberFormat="1" applyFont="1" applyBorder="1" applyAlignment="1" applyProtection="1">
      <alignment horizontal="center" vertical="center"/>
      <protection locked="0"/>
    </xf>
    <xf numFmtId="0" fontId="89" fillId="0" borderId="0" xfId="4" applyNumberFormat="1" applyFont="1" applyBorder="1" applyAlignment="1" applyProtection="1">
      <alignment vertical="center"/>
    </xf>
    <xf numFmtId="0" fontId="93" fillId="0" borderId="0" xfId="4" applyNumberFormat="1" applyFont="1" applyBorder="1" applyAlignment="1" applyProtection="1">
      <alignment horizontal="center"/>
    </xf>
    <xf numFmtId="0" fontId="100" fillId="0" borderId="0" xfId="4" applyNumberFormat="1" applyFont="1" applyAlignment="1" applyProtection="1">
      <alignment vertical="center"/>
    </xf>
    <xf numFmtId="0" fontId="94" fillId="0" borderId="0" xfId="4" applyNumberFormat="1" applyFont="1" applyBorder="1" applyProtection="1"/>
    <xf numFmtId="0" fontId="89" fillId="0" borderId="0" xfId="4" applyNumberFormat="1" applyFont="1" applyAlignment="1" applyProtection="1">
      <alignment vertical="center"/>
    </xf>
    <xf numFmtId="0" fontId="94" fillId="0" borderId="0" xfId="4" applyNumberFormat="1" applyFont="1" applyProtection="1"/>
    <xf numFmtId="0" fontId="104" fillId="0" borderId="0" xfId="4" applyNumberFormat="1" applyFont="1" applyProtection="1"/>
    <xf numFmtId="0" fontId="89" fillId="0" borderId="0" xfId="4" applyNumberFormat="1" applyFont="1" applyBorder="1" applyProtection="1"/>
    <xf numFmtId="0" fontId="89" fillId="0" borderId="0" xfId="4" applyNumberFormat="1" applyFont="1" applyProtection="1"/>
    <xf numFmtId="0" fontId="93" fillId="0" borderId="0" xfId="4" quotePrefix="1" applyNumberFormat="1" applyFont="1" applyAlignment="1" applyProtection="1">
      <alignment horizontal="left"/>
    </xf>
    <xf numFmtId="0" fontId="89" fillId="0" borderId="0" xfId="4" applyFont="1"/>
    <xf numFmtId="0" fontId="88" fillId="0" borderId="0" xfId="4" applyFont="1" applyAlignment="1">
      <alignment horizontal="center" vertical="center"/>
    </xf>
    <xf numFmtId="0" fontId="95" fillId="0" borderId="0" xfId="4" applyFont="1" applyAlignment="1">
      <alignment horizontal="center" vertical="center"/>
    </xf>
    <xf numFmtId="164" fontId="93" fillId="0" borderId="0" xfId="4" applyNumberFormat="1" applyFont="1"/>
    <xf numFmtId="0" fontId="94" fillId="0" borderId="0" xfId="4" applyFont="1"/>
    <xf numFmtId="164" fontId="94" fillId="0" borderId="0" xfId="4" applyNumberFormat="1" applyFont="1" applyAlignment="1">
      <alignment horizontal="right"/>
    </xf>
    <xf numFmtId="49" fontId="93" fillId="0" borderId="0" xfId="4" applyNumberFormat="1" applyFont="1"/>
    <xf numFmtId="0" fontId="93" fillId="0" borderId="0" xfId="4" applyFont="1"/>
    <xf numFmtId="0" fontId="123" fillId="0" borderId="0" xfId="4" applyFont="1"/>
    <xf numFmtId="164" fontId="123" fillId="0" borderId="0" xfId="4" applyNumberFormat="1" applyFont="1" applyAlignment="1">
      <alignment horizontal="right"/>
    </xf>
    <xf numFmtId="0" fontId="94" fillId="0" borderId="11" xfId="4" applyFont="1" applyBorder="1" applyAlignment="1" applyProtection="1">
      <alignment horizontal="center"/>
      <protection locked="0"/>
    </xf>
    <xf numFmtId="164" fontId="93" fillId="0" borderId="0" xfId="4" applyNumberFormat="1" applyFont="1" applyBorder="1" applyAlignment="1">
      <alignment horizontal="right"/>
    </xf>
    <xf numFmtId="49" fontId="123" fillId="0" borderId="0" xfId="4" applyNumberFormat="1" applyFont="1" applyAlignment="1"/>
    <xf numFmtId="0" fontId="93" fillId="0" borderId="0" xfId="4" applyFont="1" applyAlignment="1"/>
    <xf numFmtId="0" fontId="94" fillId="0" borderId="33" xfId="4" applyFont="1" applyBorder="1" applyAlignment="1" applyProtection="1">
      <alignment horizontal="center"/>
      <protection locked="0"/>
    </xf>
    <xf numFmtId="49" fontId="93" fillId="0" borderId="0" xfId="4" applyNumberFormat="1" applyFont="1" applyAlignment="1"/>
    <xf numFmtId="0" fontId="93" fillId="0" borderId="0" xfId="4" applyFont="1" applyAlignment="1">
      <alignment horizontal="center"/>
    </xf>
    <xf numFmtId="164" fontId="93" fillId="0" borderId="0" xfId="4" applyNumberFormat="1" applyFont="1" applyAlignment="1">
      <alignment horizontal="right"/>
    </xf>
    <xf numFmtId="49" fontId="94" fillId="0" borderId="0" xfId="4" applyNumberFormat="1" applyFont="1" applyAlignment="1"/>
    <xf numFmtId="49" fontId="93" fillId="0" borderId="0" xfId="4" applyNumberFormat="1" applyFont="1" applyFill="1" applyAlignment="1"/>
    <xf numFmtId="49" fontId="93" fillId="0" borderId="0" xfId="4" applyNumberFormat="1" applyFont="1" applyFill="1" applyBorder="1" applyAlignment="1"/>
    <xf numFmtId="49" fontId="130" fillId="0" borderId="0" xfId="3" applyNumberFormat="1" applyFont="1"/>
    <xf numFmtId="49" fontId="93" fillId="0" borderId="0" xfId="4" applyNumberFormat="1" applyFont="1" applyFill="1" applyBorder="1"/>
    <xf numFmtId="0" fontId="93" fillId="0" borderId="0" xfId="4" applyFont="1" applyBorder="1" applyAlignment="1">
      <alignment horizontal="center"/>
    </xf>
    <xf numFmtId="0" fontId="131" fillId="0" borderId="0" xfId="4" applyFont="1" applyAlignment="1">
      <alignment horizontal="center"/>
    </xf>
    <xf numFmtId="164" fontId="131" fillId="0" borderId="0" xfId="4" applyNumberFormat="1" applyFont="1" applyAlignment="1">
      <alignment horizontal="right"/>
    </xf>
    <xf numFmtId="0" fontId="123" fillId="0" borderId="11" xfId="4" applyFont="1" applyBorder="1" applyAlignment="1" applyProtection="1">
      <alignment horizontal="center"/>
      <protection locked="0"/>
    </xf>
    <xf numFmtId="0" fontId="131" fillId="0" borderId="0" xfId="4" applyFont="1" applyBorder="1" applyAlignment="1">
      <alignment horizontal="center"/>
    </xf>
    <xf numFmtId="0" fontId="93" fillId="0" borderId="0" xfId="8" applyFont="1" applyFill="1" applyBorder="1" applyAlignment="1">
      <alignment horizontal="left"/>
    </xf>
    <xf numFmtId="164" fontId="94" fillId="0" borderId="11" xfId="4" applyNumberFormat="1" applyFont="1" applyBorder="1" applyAlignment="1" applyProtection="1">
      <alignment horizontal="center" vertical="center"/>
      <protection locked="0"/>
    </xf>
    <xf numFmtId="49" fontId="90" fillId="0" borderId="0" xfId="2" applyNumberFormat="1" applyFont="1" applyAlignment="1" applyProtection="1">
      <alignment horizontal="left" indent="2"/>
    </xf>
    <xf numFmtId="49" fontId="93" fillId="0" borderId="0" xfId="4" applyNumberFormat="1" applyFont="1" applyFill="1"/>
    <xf numFmtId="49" fontId="94" fillId="0" borderId="0" xfId="4" applyNumberFormat="1" applyFont="1" applyFill="1" applyBorder="1"/>
    <xf numFmtId="49" fontId="94" fillId="0" borderId="0" xfId="4" applyNumberFormat="1" applyFont="1"/>
    <xf numFmtId="49" fontId="123" fillId="0" borderId="0" xfId="4" applyNumberFormat="1" applyFont="1"/>
    <xf numFmtId="0" fontId="93" fillId="0" borderId="0" xfId="4" applyFont="1" applyBorder="1" applyAlignment="1" applyProtection="1">
      <alignment horizontal="center"/>
    </xf>
    <xf numFmtId="49" fontId="123" fillId="0" borderId="0" xfId="4" applyNumberFormat="1" applyFont="1" applyFill="1" applyBorder="1"/>
    <xf numFmtId="49" fontId="132" fillId="0" borderId="0" xfId="4" applyNumberFormat="1" applyFont="1" applyFill="1" applyBorder="1"/>
    <xf numFmtId="49" fontId="123" fillId="0" borderId="0" xfId="4" applyNumberFormat="1" applyFont="1" applyAlignment="1">
      <alignment vertical="top"/>
    </xf>
    <xf numFmtId="0" fontId="93" fillId="0" borderId="16" xfId="4" applyFont="1" applyBorder="1" applyAlignment="1" applyProtection="1">
      <alignment horizontal="center"/>
    </xf>
    <xf numFmtId="49" fontId="93" fillId="0" borderId="0" xfId="4" applyNumberFormat="1" applyFont="1" applyAlignment="1">
      <alignment vertical="top"/>
    </xf>
    <xf numFmtId="0" fontId="94" fillId="0" borderId="28" xfId="4" applyFont="1" applyBorder="1" applyAlignment="1" applyProtection="1">
      <alignment horizontal="center"/>
      <protection locked="0"/>
    </xf>
    <xf numFmtId="0" fontId="93" fillId="0" borderId="0" xfId="4" applyFont="1" applyBorder="1" applyProtection="1"/>
    <xf numFmtId="0" fontId="95" fillId="0" borderId="0" xfId="4" applyFont="1" applyAlignment="1" applyProtection="1">
      <alignment horizontal="center"/>
    </xf>
    <xf numFmtId="42" fontId="95" fillId="0" borderId="0" xfId="4" applyNumberFormat="1" applyFont="1" applyProtection="1"/>
    <xf numFmtId="0" fontId="104" fillId="0" borderId="0" xfId="4" applyFont="1" applyProtection="1"/>
    <xf numFmtId="0" fontId="95" fillId="0" borderId="0" xfId="19" applyFont="1" applyBorder="1" applyProtection="1"/>
    <xf numFmtId="0" fontId="95" fillId="0" borderId="0" xfId="19" applyFont="1" applyBorder="1" applyAlignment="1" applyProtection="1">
      <alignment horizontal="center"/>
    </xf>
    <xf numFmtId="42" fontId="95" fillId="6" borderId="28" xfId="4" applyNumberFormat="1" applyFont="1" applyFill="1" applyBorder="1" applyProtection="1"/>
    <xf numFmtId="41" fontId="95" fillId="6" borderId="28" xfId="4" applyNumberFormat="1" applyFont="1" applyFill="1" applyBorder="1" applyProtection="1"/>
    <xf numFmtId="0" fontId="104" fillId="0" borderId="0" xfId="4" applyFont="1" applyAlignment="1" applyProtection="1">
      <alignment horizontal="left" indent="2"/>
    </xf>
    <xf numFmtId="42" fontId="95" fillId="6" borderId="12" xfId="4" applyNumberFormat="1" applyFont="1" applyFill="1" applyBorder="1" applyProtection="1"/>
    <xf numFmtId="0" fontId="105" fillId="0" borderId="0" xfId="4" applyFont="1" applyProtection="1"/>
    <xf numFmtId="42" fontId="95" fillId="0" borderId="49" xfId="4" applyNumberFormat="1" applyFont="1" applyBorder="1" applyProtection="1">
      <protection locked="0"/>
    </xf>
    <xf numFmtId="42" fontId="95" fillId="0" borderId="0" xfId="4" applyNumberFormat="1" applyFont="1" applyFill="1" applyProtection="1"/>
    <xf numFmtId="42" fontId="95" fillId="0" borderId="28" xfId="4" applyNumberFormat="1" applyFont="1" applyBorder="1" applyProtection="1">
      <protection locked="0"/>
    </xf>
    <xf numFmtId="42" fontId="95" fillId="0" borderId="50" xfId="4" applyNumberFormat="1" applyFont="1" applyBorder="1" applyProtection="1">
      <protection locked="0"/>
    </xf>
    <xf numFmtId="0" fontId="95" fillId="0" borderId="0" xfId="4" applyFont="1" applyAlignment="1" applyProtection="1">
      <alignment horizontal="right"/>
    </xf>
    <xf numFmtId="42" fontId="95" fillId="6" borderId="6" xfId="4" applyNumberFormat="1" applyFont="1" applyFill="1" applyBorder="1" applyProtection="1"/>
    <xf numFmtId="0" fontId="104" fillId="0" borderId="0" xfId="4" applyFont="1" applyAlignment="1" applyProtection="1">
      <alignment horizontal="center" vertical="center"/>
    </xf>
    <xf numFmtId="165" fontId="104" fillId="0" borderId="0" xfId="4" applyNumberFormat="1" applyFont="1" applyAlignment="1" applyProtection="1">
      <alignment vertical="center"/>
    </xf>
    <xf numFmtId="0" fontId="88" fillId="0" borderId="0" xfId="4" applyFont="1" applyProtection="1"/>
    <xf numFmtId="0" fontId="88" fillId="0" borderId="0" xfId="4" applyFont="1" applyFill="1" applyProtection="1"/>
    <xf numFmtId="0" fontId="95" fillId="0" borderId="0" xfId="4" applyFont="1" applyFill="1" applyProtection="1"/>
    <xf numFmtId="169" fontId="89" fillId="0" borderId="0" xfId="4" applyNumberFormat="1" applyFont="1" applyFill="1" applyProtection="1"/>
    <xf numFmtId="0" fontId="89" fillId="0" borderId="0" xfId="4" applyFont="1" applyFill="1" applyProtection="1"/>
    <xf numFmtId="0" fontId="95" fillId="0" borderId="28" xfId="4" applyFont="1" applyFill="1" applyBorder="1" applyAlignment="1" applyProtection="1">
      <alignment horizontal="center" vertical="center"/>
      <protection locked="0"/>
    </xf>
    <xf numFmtId="0" fontId="89" fillId="0" borderId="0" xfId="4" applyFont="1" applyProtection="1"/>
    <xf numFmtId="0" fontId="89" fillId="0" borderId="32" xfId="4" applyFont="1" applyBorder="1" applyProtection="1"/>
    <xf numFmtId="0" fontId="89" fillId="0" borderId="33" xfId="4" applyFont="1" applyBorder="1" applyProtection="1">
      <protection locked="0"/>
    </xf>
    <xf numFmtId="0" fontId="89" fillId="0" borderId="32" xfId="4" applyFont="1" applyBorder="1" applyAlignment="1" applyProtection="1">
      <alignment horizontal="center"/>
      <protection locked="0"/>
    </xf>
    <xf numFmtId="0" fontId="104" fillId="0" borderId="0" xfId="4" applyFont="1" applyAlignment="1" applyProtection="1">
      <alignment horizontal="center"/>
    </xf>
    <xf numFmtId="0" fontId="88" fillId="0" borderId="0" xfId="4" applyFont="1" applyBorder="1" applyProtection="1"/>
    <xf numFmtId="5" fontId="89" fillId="0" borderId="15" xfId="4" applyNumberFormat="1" applyFont="1" applyBorder="1" applyAlignment="1" applyProtection="1">
      <protection locked="0"/>
    </xf>
    <xf numFmtId="5" fontId="89" fillId="0" borderId="51" xfId="4" applyNumberFormat="1" applyFont="1" applyBorder="1" applyAlignment="1" applyProtection="1">
      <protection locked="0"/>
    </xf>
    <xf numFmtId="5" fontId="104" fillId="0" borderId="0" xfId="4" applyNumberFormat="1" applyFont="1" applyAlignment="1" applyProtection="1"/>
    <xf numFmtId="0" fontId="104" fillId="0" borderId="0" xfId="4" applyFont="1" applyAlignment="1" applyProtection="1"/>
    <xf numFmtId="5" fontId="89" fillId="0" borderId="15" xfId="4" applyNumberFormat="1" applyFont="1" applyBorder="1" applyAlignment="1" applyProtection="1">
      <alignment horizontal="center"/>
      <protection locked="0"/>
    </xf>
    <xf numFmtId="5" fontId="89" fillId="0" borderId="51" xfId="4" applyNumberFormat="1" applyFont="1" applyBorder="1" applyAlignment="1" applyProtection="1">
      <alignment horizontal="center"/>
      <protection locked="0"/>
    </xf>
    <xf numFmtId="0" fontId="104" fillId="0" borderId="0" xfId="4" applyFont="1" applyBorder="1" applyProtection="1"/>
    <xf numFmtId="0" fontId="93" fillId="0" borderId="0" xfId="4" applyFont="1" applyAlignment="1" applyProtection="1">
      <alignment vertical="top"/>
    </xf>
    <xf numFmtId="0" fontId="93" fillId="0" borderId="15" xfId="4" applyFont="1" applyBorder="1" applyAlignment="1" applyProtection="1">
      <alignment vertical="top"/>
    </xf>
    <xf numFmtId="0" fontId="95" fillId="0" borderId="15" xfId="4" applyFont="1" applyBorder="1" applyProtection="1"/>
    <xf numFmtId="0" fontId="93" fillId="0" borderId="0" xfId="4" applyFont="1" applyBorder="1" applyAlignment="1" applyProtection="1">
      <alignment vertical="top"/>
    </xf>
    <xf numFmtId="0" fontId="133" fillId="0" borderId="0" xfId="4" applyFont="1" applyAlignment="1" applyProtection="1">
      <alignment vertical="top"/>
    </xf>
    <xf numFmtId="0" fontId="93" fillId="0" borderId="0" xfId="4" applyFont="1" applyProtection="1"/>
    <xf numFmtId="0" fontId="133" fillId="0" borderId="0" xfId="4" applyFont="1" applyAlignment="1" applyProtection="1">
      <alignment horizontal="right" vertical="top"/>
    </xf>
    <xf numFmtId="0" fontId="102" fillId="0" borderId="0" xfId="4" applyFont="1" applyAlignment="1" applyProtection="1">
      <alignment horizontal="center" vertical="center"/>
    </xf>
    <xf numFmtId="0" fontId="95" fillId="0" borderId="30" xfId="4" applyFont="1" applyBorder="1" applyProtection="1"/>
    <xf numFmtId="169" fontId="94" fillId="0" borderId="30" xfId="4" applyNumberFormat="1" applyFont="1" applyBorder="1" applyAlignment="1" applyProtection="1">
      <alignment horizontal="center"/>
    </xf>
    <xf numFmtId="1" fontId="94" fillId="0" borderId="48" xfId="4" applyNumberFormat="1" applyFont="1" applyBorder="1" applyAlignment="1" applyProtection="1">
      <alignment horizontal="center"/>
    </xf>
    <xf numFmtId="0" fontId="94" fillId="0" borderId="16" xfId="4" applyFont="1" applyBorder="1" applyAlignment="1" applyProtection="1">
      <alignment horizontal="centerContinuous"/>
    </xf>
    <xf numFmtId="0" fontId="94" fillId="0" borderId="48" xfId="4" applyFont="1" applyBorder="1" applyAlignment="1" applyProtection="1">
      <alignment horizontal="centerContinuous"/>
    </xf>
    <xf numFmtId="0" fontId="94" fillId="0" borderId="52" xfId="4" applyFont="1" applyBorder="1" applyAlignment="1" applyProtection="1">
      <alignment horizontal="centerContinuous"/>
    </xf>
    <xf numFmtId="0" fontId="94" fillId="0" borderId="30" xfId="4" applyFont="1" applyBorder="1" applyAlignment="1" applyProtection="1">
      <alignment horizontal="center"/>
    </xf>
    <xf numFmtId="0" fontId="94" fillId="8" borderId="30" xfId="4" applyFont="1" applyFill="1" applyBorder="1" applyAlignment="1" applyProtection="1">
      <alignment horizontal="center"/>
    </xf>
    <xf numFmtId="0" fontId="94" fillId="8" borderId="48" xfId="4" applyFont="1" applyFill="1" applyBorder="1" applyAlignment="1" applyProtection="1">
      <alignment horizontal="center"/>
    </xf>
    <xf numFmtId="0" fontId="94" fillId="0" borderId="38" xfId="4" applyFont="1" applyBorder="1" applyAlignment="1" applyProtection="1">
      <alignment horizontal="left"/>
    </xf>
    <xf numFmtId="169" fontId="94" fillId="0" borderId="35" xfId="4" applyNumberFormat="1" applyFont="1" applyBorder="1" applyAlignment="1" applyProtection="1">
      <alignment horizontal="center"/>
    </xf>
    <xf numFmtId="1" fontId="94" fillId="0" borderId="37" xfId="4" applyNumberFormat="1" applyFont="1" applyBorder="1" applyAlignment="1" applyProtection="1">
      <alignment horizontal="center"/>
    </xf>
    <xf numFmtId="0" fontId="94" fillId="0" borderId="0" xfId="4" applyFont="1" applyBorder="1" applyAlignment="1" applyProtection="1">
      <alignment horizontal="centerContinuous"/>
    </xf>
    <xf numFmtId="0" fontId="94" fillId="0" borderId="37" xfId="4" applyFont="1" applyBorder="1" applyAlignment="1" applyProtection="1">
      <alignment horizontal="centerContinuous"/>
    </xf>
    <xf numFmtId="0" fontId="94" fillId="12" borderId="53" xfId="4" applyFont="1" applyFill="1" applyBorder="1" applyAlignment="1" applyProtection="1">
      <alignment horizontal="center"/>
    </xf>
    <xf numFmtId="0" fontId="94" fillId="13" borderId="53" xfId="4" applyFont="1" applyFill="1" applyBorder="1" applyAlignment="1" applyProtection="1">
      <alignment horizontal="center"/>
    </xf>
    <xf numFmtId="0" fontId="94" fillId="0" borderId="53" xfId="4" applyFont="1" applyBorder="1" applyAlignment="1" applyProtection="1">
      <alignment horizontal="center"/>
    </xf>
    <xf numFmtId="0" fontId="94" fillId="8" borderId="53" xfId="4" applyFont="1" applyFill="1" applyBorder="1" applyAlignment="1" applyProtection="1">
      <alignment horizontal="center"/>
    </xf>
    <xf numFmtId="0" fontId="94" fillId="8" borderId="37" xfId="4" applyFont="1" applyFill="1" applyBorder="1" applyAlignment="1" applyProtection="1">
      <alignment horizontal="center"/>
    </xf>
    <xf numFmtId="0" fontId="94" fillId="0" borderId="35" xfId="4" applyFont="1" applyBorder="1" applyAlignment="1" applyProtection="1">
      <alignment horizontal="center"/>
    </xf>
    <xf numFmtId="0" fontId="94" fillId="0" borderId="37" xfId="4" applyFont="1" applyBorder="1" applyAlignment="1" applyProtection="1">
      <alignment horizontal="center"/>
    </xf>
    <xf numFmtId="0" fontId="94" fillId="0" borderId="38" xfId="4" applyFont="1" applyBorder="1" applyAlignment="1" applyProtection="1">
      <alignment horizontal="center"/>
    </xf>
    <xf numFmtId="0" fontId="94" fillId="0" borderId="54" xfId="4" applyFont="1" applyBorder="1" applyAlignment="1" applyProtection="1"/>
    <xf numFmtId="0" fontId="94" fillId="8" borderId="53" xfId="4" quotePrefix="1" applyFont="1" applyFill="1" applyBorder="1" applyAlignment="1" applyProtection="1">
      <alignment horizontal="center"/>
    </xf>
    <xf numFmtId="169" fontId="94" fillId="0" borderId="31" xfId="4" applyNumberFormat="1" applyFont="1" applyBorder="1" applyAlignment="1" applyProtection="1">
      <alignment horizontal="center"/>
    </xf>
    <xf numFmtId="1" fontId="94" fillId="0" borderId="34" xfId="4" applyNumberFormat="1" applyFont="1" applyBorder="1" applyAlignment="1" applyProtection="1">
      <alignment horizontal="center"/>
    </xf>
    <xf numFmtId="0" fontId="94" fillId="0" borderId="31" xfId="4" applyFont="1" applyBorder="1" applyAlignment="1" applyProtection="1">
      <alignment horizontal="center"/>
    </xf>
    <xf numFmtId="0" fontId="94" fillId="0" borderId="34" xfId="4" applyFont="1" applyBorder="1" applyAlignment="1" applyProtection="1">
      <alignment horizontal="center"/>
    </xf>
    <xf numFmtId="0" fontId="94" fillId="0" borderId="36" xfId="4" applyFont="1" applyBorder="1" applyAlignment="1" applyProtection="1">
      <alignment horizontal="center"/>
    </xf>
    <xf numFmtId="0" fontId="94" fillId="12" borderId="55" xfId="4" applyFont="1" applyFill="1" applyBorder="1" applyAlignment="1" applyProtection="1">
      <alignment horizontal="center"/>
    </xf>
    <xf numFmtId="0" fontId="94" fillId="8" borderId="55" xfId="4" applyFont="1" applyFill="1" applyBorder="1" applyAlignment="1" applyProtection="1">
      <alignment horizontal="center"/>
    </xf>
    <xf numFmtId="0" fontId="94" fillId="13" borderId="55" xfId="4" applyFont="1" applyFill="1" applyBorder="1" applyAlignment="1" applyProtection="1">
      <alignment horizontal="center"/>
    </xf>
    <xf numFmtId="0" fontId="94" fillId="0" borderId="55" xfId="4" applyFont="1" applyBorder="1" applyAlignment="1" applyProtection="1">
      <alignment horizontal="center"/>
    </xf>
    <xf numFmtId="0" fontId="94" fillId="8" borderId="34" xfId="4" applyFont="1" applyFill="1" applyBorder="1" applyAlignment="1" applyProtection="1">
      <alignment horizontal="center"/>
    </xf>
    <xf numFmtId="3" fontId="93" fillId="0" borderId="11" xfId="4" applyNumberFormat="1" applyFont="1" applyBorder="1" applyAlignment="1" applyProtection="1">
      <alignment horizontal="left" vertical="center" wrapText="1"/>
      <protection locked="0"/>
    </xf>
    <xf numFmtId="0" fontId="95" fillId="0" borderId="0" xfId="4" applyFont="1" applyAlignment="1" applyProtection="1">
      <alignment textRotation="180" wrapText="1"/>
    </xf>
    <xf numFmtId="3" fontId="93" fillId="0" borderId="0" xfId="4" applyNumberFormat="1" applyFont="1" applyBorder="1" applyAlignment="1" applyProtection="1">
      <alignment horizontal="left" vertical="center" wrapText="1"/>
      <protection locked="0"/>
    </xf>
    <xf numFmtId="169" fontId="93" fillId="0" borderId="0" xfId="4" applyNumberFormat="1" applyFont="1" applyBorder="1" applyAlignment="1" applyProtection="1">
      <alignment horizontal="center"/>
      <protection locked="0"/>
    </xf>
    <xf numFmtId="1" fontId="93" fillId="0" borderId="0" xfId="4" applyNumberFormat="1" applyFont="1" applyBorder="1" applyAlignment="1" applyProtection="1">
      <alignment horizontal="center"/>
      <protection locked="0"/>
    </xf>
    <xf numFmtId="3" fontId="93" fillId="0" borderId="0" xfId="4" applyNumberFormat="1" applyFont="1" applyBorder="1" applyAlignment="1" applyProtection="1">
      <alignment horizontal="center"/>
      <protection locked="0"/>
    </xf>
    <xf numFmtId="169" fontId="93" fillId="0" borderId="0" xfId="4" applyNumberFormat="1" applyFont="1" applyBorder="1" applyProtection="1"/>
    <xf numFmtId="1" fontId="93" fillId="0" borderId="0" xfId="4" applyNumberFormat="1" applyFont="1" applyBorder="1" applyProtection="1"/>
    <xf numFmtId="0" fontId="88" fillId="12" borderId="0" xfId="4" applyFont="1" applyFill="1" applyProtection="1"/>
    <xf numFmtId="169" fontId="95" fillId="12" borderId="0" xfId="4" applyNumberFormat="1" applyFont="1" applyFill="1" applyProtection="1"/>
    <xf numFmtId="1" fontId="95" fillId="12" borderId="0" xfId="4" applyNumberFormat="1" applyFont="1" applyFill="1" applyProtection="1"/>
    <xf numFmtId="0" fontId="95" fillId="12" borderId="0" xfId="4" applyFont="1" applyFill="1" applyProtection="1"/>
    <xf numFmtId="169" fontId="95" fillId="0" borderId="0" xfId="4" applyNumberFormat="1" applyFont="1" applyFill="1" applyProtection="1"/>
    <xf numFmtId="1" fontId="95" fillId="0" borderId="0" xfId="4" applyNumberFormat="1" applyFont="1" applyFill="1" applyProtection="1"/>
    <xf numFmtId="169" fontId="95" fillId="0" borderId="0" xfId="4" applyNumberFormat="1" applyFont="1" applyProtection="1"/>
    <xf numFmtId="1" fontId="95" fillId="0" borderId="0" xfId="4" applyNumberFormat="1" applyFont="1" applyProtection="1"/>
    <xf numFmtId="0" fontId="88" fillId="0" borderId="15" xfId="4" applyFont="1" applyBorder="1" applyProtection="1"/>
    <xf numFmtId="169" fontId="95" fillId="0" borderId="15" xfId="4" applyNumberFormat="1" applyFont="1" applyBorder="1" applyProtection="1"/>
    <xf numFmtId="1" fontId="95" fillId="0" borderId="15" xfId="4" applyNumberFormat="1" applyFont="1" applyBorder="1" applyProtection="1"/>
    <xf numFmtId="0" fontId="95" fillId="0" borderId="15" xfId="4" applyFont="1" applyBorder="1" applyAlignment="1" applyProtection="1">
      <alignment horizontal="center"/>
    </xf>
    <xf numFmtId="0" fontId="133" fillId="0" borderId="0" xfId="4" applyFont="1" applyAlignment="1" applyProtection="1">
      <alignment horizontal="left" wrapText="1"/>
    </xf>
    <xf numFmtId="0" fontId="133" fillId="0" borderId="0" xfId="4" applyFont="1" applyAlignment="1" applyProtection="1"/>
    <xf numFmtId="0" fontId="133" fillId="0" borderId="0" xfId="4" applyFont="1" applyAlignment="1" applyProtection="1">
      <alignment wrapText="1"/>
    </xf>
    <xf numFmtId="0" fontId="93" fillId="0" borderId="0" xfId="4" applyFont="1" applyAlignment="1" applyProtection="1">
      <alignment horizontal="left" wrapText="1"/>
    </xf>
    <xf numFmtId="0" fontId="93" fillId="0" borderId="0" xfId="4" applyFont="1" applyAlignment="1" applyProtection="1">
      <alignment horizontal="left"/>
    </xf>
    <xf numFmtId="169" fontId="93" fillId="0" borderId="0" xfId="4" applyNumberFormat="1" applyFont="1" applyProtection="1"/>
    <xf numFmtId="1" fontId="93" fillId="0" borderId="0" xfId="4" applyNumberFormat="1" applyFont="1" applyProtection="1"/>
    <xf numFmtId="0" fontId="93" fillId="0" borderId="0" xfId="4" applyFont="1" applyAlignment="1" applyProtection="1">
      <alignment horizontal="center"/>
    </xf>
    <xf numFmtId="0" fontId="133" fillId="0" borderId="0" xfId="4" applyFont="1" applyAlignment="1" applyProtection="1">
      <alignment vertical="center"/>
    </xf>
    <xf numFmtId="0" fontId="134" fillId="0" borderId="0" xfId="4" applyFont="1" applyFill="1" applyProtection="1"/>
    <xf numFmtId="0" fontId="104" fillId="0" borderId="0" xfId="4" applyFont="1" applyAlignment="1" applyProtection="1">
      <alignment vertical="center"/>
    </xf>
    <xf numFmtId="49" fontId="104" fillId="0" borderId="0" xfId="4" applyNumberFormat="1" applyFont="1" applyBorder="1" applyAlignment="1" applyProtection="1">
      <alignment horizontal="center" vertical="top"/>
    </xf>
    <xf numFmtId="165" fontId="88" fillId="0" borderId="0" xfId="4" applyNumberFormat="1" applyFont="1" applyBorder="1" applyAlignment="1" applyProtection="1">
      <alignment horizontal="center" vertical="center"/>
    </xf>
    <xf numFmtId="166" fontId="104" fillId="0" borderId="0" xfId="4" applyNumberFormat="1" applyFont="1" applyBorder="1" applyAlignment="1" applyProtection="1">
      <alignment horizontal="center" vertical="top"/>
    </xf>
    <xf numFmtId="0" fontId="88" fillId="0" borderId="0" xfId="4" applyFont="1" applyAlignment="1" applyProtection="1">
      <alignment horizontal="center" vertical="center"/>
    </xf>
    <xf numFmtId="0" fontId="104" fillId="0" borderId="16" xfId="4" applyFont="1" applyBorder="1" applyProtection="1"/>
    <xf numFmtId="0" fontId="95" fillId="0" borderId="16" xfId="4" applyFont="1" applyBorder="1" applyProtection="1"/>
    <xf numFmtId="0" fontId="95" fillId="0" borderId="16" xfId="4" applyFont="1" applyBorder="1" applyAlignment="1" applyProtection="1">
      <alignment horizontal="center"/>
    </xf>
    <xf numFmtId="0" fontId="95" fillId="0" borderId="0" xfId="4" applyFont="1" applyFill="1" applyBorder="1" applyProtection="1"/>
    <xf numFmtId="0" fontId="104" fillId="0" borderId="0" xfId="4" applyFont="1" applyFill="1" applyBorder="1" applyAlignment="1" applyProtection="1">
      <alignment horizontal="centerContinuous"/>
    </xf>
    <xf numFmtId="0" fontId="95" fillId="0" borderId="0" xfId="4" applyFont="1" applyBorder="1" applyAlignment="1" applyProtection="1">
      <alignment horizontal="center"/>
    </xf>
    <xf numFmtId="0" fontId="94" fillId="0" borderId="0" xfId="4" applyFont="1" applyBorder="1" applyProtection="1"/>
    <xf numFmtId="178" fontId="104" fillId="0" borderId="28" xfId="4" applyNumberFormat="1" applyFont="1" applyBorder="1" applyAlignment="1" applyProtection="1">
      <alignment horizontal="left"/>
      <protection locked="0"/>
    </xf>
    <xf numFmtId="0" fontId="94" fillId="0" borderId="0" xfId="4" applyFont="1" applyProtection="1"/>
    <xf numFmtId="0" fontId="95" fillId="0" borderId="11" xfId="4" applyFont="1" applyBorder="1" applyAlignment="1" applyProtection="1">
      <alignment horizontal="center" vertical="center"/>
      <protection locked="0"/>
    </xf>
    <xf numFmtId="0" fontId="95" fillId="0" borderId="0" xfId="4" applyFont="1" applyBorder="1" applyAlignment="1" applyProtection="1">
      <alignment horizontal="left" indent="1"/>
    </xf>
    <xf numFmtId="0" fontId="94" fillId="0" borderId="0" xfId="4" applyFont="1" applyBorder="1" applyAlignment="1" applyProtection="1">
      <alignment horizontal="left" indent="1"/>
    </xf>
    <xf numFmtId="0" fontId="94" fillId="0" borderId="0" xfId="4" applyFont="1" applyBorder="1" applyAlignment="1" applyProtection="1">
      <alignment horizontal="left"/>
    </xf>
    <xf numFmtId="0" fontId="95" fillId="0" borderId="28" xfId="4" applyFont="1" applyBorder="1" applyProtection="1">
      <protection locked="0"/>
    </xf>
    <xf numFmtId="0" fontId="94" fillId="0" borderId="16" xfId="4" quotePrefix="1" applyFont="1" applyBorder="1" applyAlignment="1" applyProtection="1">
      <alignment horizontal="left"/>
    </xf>
    <xf numFmtId="0" fontId="89" fillId="0" borderId="16" xfId="4" applyFont="1" applyBorder="1" applyProtection="1"/>
    <xf numFmtId="0" fontId="89" fillId="0" borderId="16" xfId="4" applyFont="1" applyBorder="1" applyAlignment="1" applyProtection="1">
      <alignment horizontal="center"/>
    </xf>
    <xf numFmtId="0" fontId="89" fillId="0" borderId="0" xfId="4" applyFont="1" applyFill="1" applyBorder="1" applyProtection="1"/>
    <xf numFmtId="0" fontId="95" fillId="0" borderId="0" xfId="4" applyFont="1" applyFill="1" applyBorder="1" applyAlignment="1" applyProtection="1"/>
    <xf numFmtId="0" fontId="95" fillId="0" borderId="0" xfId="4" applyFont="1" applyAlignment="1" applyProtection="1">
      <alignment horizontal="left"/>
    </xf>
    <xf numFmtId="0" fontId="95" fillId="0" borderId="0" xfId="4" applyFont="1" applyAlignment="1" applyProtection="1"/>
    <xf numFmtId="8" fontId="95" fillId="0" borderId="0" xfId="4" applyNumberFormat="1" applyFont="1" applyAlignment="1" applyProtection="1">
      <alignment horizontal="left"/>
    </xf>
    <xf numFmtId="0" fontId="94" fillId="0" borderId="16" xfId="4" applyFont="1" applyBorder="1" applyProtection="1"/>
    <xf numFmtId="0" fontId="95" fillId="0" borderId="0" xfId="4" applyFont="1" applyBorder="1" applyAlignment="1" applyProtection="1">
      <alignment horizontal="left"/>
    </xf>
    <xf numFmtId="0" fontId="94" fillId="0" borderId="16" xfId="4" applyFont="1" applyBorder="1" applyAlignment="1" applyProtection="1">
      <alignment horizontal="left"/>
    </xf>
    <xf numFmtId="0" fontId="95" fillId="0" borderId="15" xfId="4" applyFont="1" applyFill="1" applyBorder="1" applyProtection="1"/>
    <xf numFmtId="0" fontId="95" fillId="0" borderId="15" xfId="4" applyFont="1" applyFill="1" applyBorder="1" applyAlignment="1" applyProtection="1">
      <alignment horizontal="center"/>
    </xf>
    <xf numFmtId="0" fontId="133" fillId="0" borderId="0" xfId="4" applyFont="1" applyBorder="1" applyProtection="1"/>
    <xf numFmtId="0" fontId="133" fillId="0" borderId="0" xfId="4" applyFont="1" applyProtection="1"/>
    <xf numFmtId="0" fontId="94" fillId="0" borderId="0" xfId="4" applyFont="1" applyAlignment="1" applyProtection="1">
      <alignment horizontal="center" vertical="top" textRotation="180"/>
    </xf>
    <xf numFmtId="0" fontId="94" fillId="0" borderId="0" xfId="4" applyFont="1" applyAlignment="1" applyProtection="1">
      <alignment horizontal="right" vertical="center" textRotation="180"/>
    </xf>
    <xf numFmtId="0" fontId="104" fillId="0" borderId="0" xfId="4" applyFont="1" applyAlignment="1" applyProtection="1">
      <alignment vertical="center" textRotation="180"/>
    </xf>
    <xf numFmtId="169" fontId="104" fillId="0" borderId="0" xfId="4" applyNumberFormat="1" applyFont="1" applyBorder="1" applyProtection="1"/>
    <xf numFmtId="169" fontId="95" fillId="0" borderId="16" xfId="4" applyNumberFormat="1" applyFont="1" applyBorder="1" applyProtection="1"/>
    <xf numFmtId="169" fontId="95" fillId="0" borderId="28" xfId="4" applyNumberFormat="1" applyFont="1" applyBorder="1" applyProtection="1"/>
    <xf numFmtId="0" fontId="95" fillId="0" borderId="28" xfId="4" applyFont="1" applyBorder="1" applyProtection="1"/>
    <xf numFmtId="0" fontId="95" fillId="0" borderId="28" xfId="4" applyFont="1" applyBorder="1" applyAlignment="1" applyProtection="1">
      <alignment horizontal="center"/>
    </xf>
    <xf numFmtId="169" fontId="95" fillId="0" borderId="0" xfId="4" applyNumberFormat="1" applyFont="1" applyBorder="1" applyProtection="1"/>
    <xf numFmtId="169" fontId="116" fillId="0" borderId="0" xfId="4" applyNumberFormat="1" applyFont="1" applyBorder="1" applyAlignment="1" applyProtection="1">
      <alignment horizontal="left"/>
    </xf>
    <xf numFmtId="0" fontId="109" fillId="0" borderId="0" xfId="4" applyFont="1" applyBorder="1" applyAlignment="1" applyProtection="1">
      <alignment horizontal="left"/>
    </xf>
    <xf numFmtId="0" fontId="95" fillId="0" borderId="0" xfId="4" applyFont="1" applyBorder="1" applyAlignment="1" applyProtection="1"/>
    <xf numFmtId="0" fontId="93" fillId="0" borderId="0" xfId="4" applyFont="1" applyBorder="1" applyAlignment="1" applyProtection="1">
      <alignment horizontal="centerContinuous"/>
    </xf>
    <xf numFmtId="0" fontId="95" fillId="0" borderId="0" xfId="4" applyFont="1" applyBorder="1" applyAlignment="1" applyProtection="1">
      <alignment horizontal="centerContinuous"/>
    </xf>
    <xf numFmtId="169" fontId="94" fillId="0" borderId="0" xfId="4" applyNumberFormat="1" applyFont="1" applyProtection="1"/>
    <xf numFmtId="169" fontId="93" fillId="0" borderId="0" xfId="4" applyNumberFormat="1" applyFont="1" applyAlignment="1" applyProtection="1">
      <alignment horizontal="left"/>
    </xf>
    <xf numFmtId="0" fontId="89" fillId="0" borderId="0" xfId="4" applyFont="1" applyAlignment="1" applyProtection="1">
      <alignment horizontal="left"/>
    </xf>
    <xf numFmtId="0" fontId="95" fillId="0" borderId="28" xfId="4" applyFont="1" applyBorder="1" applyAlignment="1" applyProtection="1">
      <alignment horizontal="center" vertical="center"/>
      <protection locked="0"/>
    </xf>
    <xf numFmtId="0" fontId="95" fillId="0" borderId="0" xfId="4" applyFont="1" applyBorder="1" applyAlignment="1" applyProtection="1">
      <alignment horizontal="center" vertical="center"/>
      <protection locked="0"/>
    </xf>
    <xf numFmtId="0" fontId="135" fillId="0" borderId="0" xfId="4" applyFont="1" applyBorder="1" applyAlignment="1" applyProtection="1">
      <alignment horizontal="left"/>
    </xf>
    <xf numFmtId="169" fontId="123" fillId="0" borderId="0" xfId="4" applyNumberFormat="1" applyFont="1" applyProtection="1"/>
    <xf numFmtId="0" fontId="92" fillId="0" borderId="0" xfId="4" applyFont="1" applyProtection="1"/>
    <xf numFmtId="169" fontId="93" fillId="0" borderId="56" xfId="4" applyNumberFormat="1" applyFont="1" applyBorder="1" applyAlignment="1" applyProtection="1">
      <alignment horizontal="center"/>
    </xf>
    <xf numFmtId="169" fontId="93" fillId="0" borderId="57" xfId="4" applyNumberFormat="1" applyFont="1" applyBorder="1" applyAlignment="1" applyProtection="1">
      <alignment horizontal="center"/>
      <protection locked="0"/>
    </xf>
    <xf numFmtId="169" fontId="136" fillId="0" borderId="0" xfId="4" applyNumberFormat="1" applyFont="1" applyProtection="1"/>
    <xf numFmtId="6" fontId="132" fillId="0" borderId="51" xfId="4" applyNumberFormat="1" applyFont="1" applyBorder="1" applyProtection="1"/>
    <xf numFmtId="6" fontId="132" fillId="0" borderId="0" xfId="4" applyNumberFormat="1" applyFont="1" applyBorder="1" applyProtection="1"/>
    <xf numFmtId="10" fontId="94" fillId="0" borderId="57" xfId="4" applyNumberFormat="1" applyFont="1" applyBorder="1" applyProtection="1"/>
    <xf numFmtId="6" fontId="93" fillId="0" borderId="0" xfId="4" applyNumberFormat="1" applyFont="1" applyProtection="1"/>
    <xf numFmtId="0" fontId="132" fillId="0" borderId="0" xfId="4" applyFont="1" applyProtection="1"/>
    <xf numFmtId="10" fontId="136" fillId="0" borderId="0" xfId="4" applyNumberFormat="1" applyFont="1" applyBorder="1" applyProtection="1"/>
    <xf numFmtId="2" fontId="105" fillId="0" borderId="15" xfId="4" applyNumberFormat="1" applyFont="1" applyBorder="1" applyProtection="1"/>
    <xf numFmtId="0" fontId="105" fillId="0" borderId="15" xfId="4" applyFont="1" applyBorder="1" applyAlignment="1" applyProtection="1">
      <alignment horizontal="center"/>
    </xf>
    <xf numFmtId="0" fontId="105" fillId="0" borderId="15" xfId="4" applyFont="1" applyBorder="1" applyProtection="1"/>
    <xf numFmtId="2" fontId="105" fillId="0" borderId="0" xfId="4" applyNumberFormat="1" applyFont="1" applyBorder="1" applyProtection="1"/>
    <xf numFmtId="0" fontId="105" fillId="0" borderId="0" xfId="4" applyFont="1" applyBorder="1" applyAlignment="1" applyProtection="1">
      <alignment horizontal="center"/>
    </xf>
    <xf numFmtId="0" fontId="105" fillId="0" borderId="0" xfId="4" applyFont="1" applyBorder="1" applyProtection="1"/>
    <xf numFmtId="0" fontId="93" fillId="0" borderId="0" xfId="4" applyFont="1" applyAlignment="1" applyProtection="1">
      <alignment horizontal="left" vertical="center"/>
    </xf>
    <xf numFmtId="169" fontId="133" fillId="0" borderId="0" xfId="4" applyNumberFormat="1" applyFont="1" applyBorder="1" applyAlignment="1" applyProtection="1">
      <alignment horizontal="left" vertical="center"/>
    </xf>
    <xf numFmtId="0" fontId="133" fillId="0" borderId="0" xfId="4" applyFont="1" applyBorder="1" applyAlignment="1" applyProtection="1">
      <alignment horizontal="left" vertical="center"/>
    </xf>
    <xf numFmtId="0" fontId="95" fillId="0" borderId="0" xfId="4" applyFont="1" applyAlignment="1" applyProtection="1">
      <alignment horizontal="left" vertical="center"/>
    </xf>
    <xf numFmtId="169" fontId="93" fillId="0" borderId="0" xfId="4" applyNumberFormat="1" applyFont="1" applyAlignment="1" applyProtection="1">
      <alignment horizontal="left" vertical="center"/>
    </xf>
    <xf numFmtId="169" fontId="133" fillId="0" borderId="0" xfId="4" applyNumberFormat="1" applyFont="1" applyAlignment="1" applyProtection="1">
      <alignment horizontal="left" vertical="center"/>
    </xf>
    <xf numFmtId="0" fontId="133" fillId="0" borderId="0" xfId="4" applyFont="1" applyAlignment="1" applyProtection="1">
      <alignment horizontal="left" vertical="center"/>
    </xf>
    <xf numFmtId="49" fontId="104" fillId="0" borderId="0" xfId="4" applyNumberFormat="1" applyFont="1" applyBorder="1" applyAlignment="1" applyProtection="1">
      <alignment horizontal="center" vertical="center"/>
    </xf>
    <xf numFmtId="166" fontId="104" fillId="0" borderId="0" xfId="4" applyNumberFormat="1" applyFont="1" applyBorder="1" applyAlignment="1" applyProtection="1">
      <alignment horizontal="center" vertical="center"/>
    </xf>
    <xf numFmtId="178" fontId="104" fillId="0" borderId="58" xfId="4" applyNumberFormat="1" applyFont="1" applyBorder="1" applyAlignment="1" applyProtection="1">
      <alignment horizontal="center"/>
      <protection locked="0"/>
    </xf>
    <xf numFmtId="0" fontId="95" fillId="0" borderId="11" xfId="4" applyFont="1" applyBorder="1" applyAlignment="1" applyProtection="1">
      <alignment horizontal="center"/>
      <protection locked="0"/>
    </xf>
    <xf numFmtId="0" fontId="93" fillId="0" borderId="0" xfId="4" applyFont="1" applyAlignment="1" applyProtection="1">
      <alignment horizontal="left" vertical="center" indent="1"/>
    </xf>
    <xf numFmtId="0" fontId="93" fillId="0" borderId="0" xfId="4" applyFont="1" applyAlignment="1" applyProtection="1">
      <alignment horizontal="left" indent="1"/>
    </xf>
    <xf numFmtId="0" fontId="93" fillId="0" borderId="0" xfId="4" applyFont="1" applyBorder="1" applyAlignment="1" applyProtection="1">
      <alignment horizontal="left"/>
    </xf>
    <xf numFmtId="0" fontId="95" fillId="0" borderId="58" xfId="4" applyFont="1" applyBorder="1" applyProtection="1">
      <protection locked="0"/>
    </xf>
    <xf numFmtId="0" fontId="104" fillId="0" borderId="28" xfId="4" applyFont="1" applyBorder="1" applyProtection="1"/>
    <xf numFmtId="0" fontId="94" fillId="0" borderId="0" xfId="4" applyFont="1" applyAlignment="1" applyProtection="1">
      <alignment horizontal="center"/>
    </xf>
    <xf numFmtId="0" fontId="104" fillId="0" borderId="0" xfId="4" applyFont="1" applyBorder="1" applyAlignment="1" applyProtection="1">
      <alignment horizontal="center"/>
    </xf>
    <xf numFmtId="0" fontId="94" fillId="0" borderId="0" xfId="4" quotePrefix="1" applyFont="1" applyBorder="1" applyAlignment="1" applyProtection="1">
      <alignment horizontal="left"/>
    </xf>
    <xf numFmtId="0" fontId="89" fillId="0" borderId="0" xfId="4" applyFont="1" applyBorder="1" applyAlignment="1" applyProtection="1">
      <alignment horizontal="center"/>
    </xf>
    <xf numFmtId="0" fontId="95" fillId="0" borderId="28" xfId="4" applyFont="1" applyBorder="1" applyAlignment="1" applyProtection="1">
      <alignment horizontal="left"/>
    </xf>
    <xf numFmtId="0" fontId="95" fillId="0" borderId="28" xfId="4" applyFont="1" applyBorder="1" applyAlignment="1" applyProtection="1"/>
    <xf numFmtId="170" fontId="95" fillId="0" borderId="28" xfId="4" applyNumberFormat="1" applyFont="1" applyBorder="1" applyAlignment="1" applyProtection="1">
      <alignment horizontal="centerContinuous"/>
    </xf>
    <xf numFmtId="0" fontId="102" fillId="0" borderId="59" xfId="4" applyFont="1" applyBorder="1" applyAlignment="1" applyProtection="1">
      <alignment horizontal="left"/>
    </xf>
    <xf numFmtId="0" fontId="95" fillId="0" borderId="59" xfId="4" applyFont="1" applyBorder="1" applyProtection="1"/>
    <xf numFmtId="0" fontId="95" fillId="0" borderId="59" xfId="4" applyFont="1" applyBorder="1" applyAlignment="1" applyProtection="1">
      <alignment horizontal="center"/>
    </xf>
    <xf numFmtId="49" fontId="88" fillId="0" borderId="0" xfId="4" applyNumberFormat="1" applyFont="1" applyBorder="1" applyAlignment="1" applyProtection="1">
      <alignment horizontal="center" vertical="center"/>
    </xf>
    <xf numFmtId="166" fontId="88" fillId="0" borderId="0" xfId="4" applyNumberFormat="1" applyFont="1" applyBorder="1" applyAlignment="1" applyProtection="1">
      <alignment horizontal="center" vertical="center"/>
    </xf>
    <xf numFmtId="49" fontId="88" fillId="0" borderId="0" xfId="4" applyNumberFormat="1" applyFont="1" applyAlignment="1" applyProtection="1">
      <alignment horizontal="center" vertical="center"/>
    </xf>
    <xf numFmtId="0" fontId="89" fillId="0" borderId="0" xfId="4" applyFont="1" applyBorder="1" applyAlignment="1" applyProtection="1">
      <alignment vertical="center"/>
    </xf>
    <xf numFmtId="0" fontId="123" fillId="0" borderId="0" xfId="4" applyFont="1" applyBorder="1" applyAlignment="1" applyProtection="1">
      <alignment horizontal="center"/>
    </xf>
    <xf numFmtId="179" fontId="95" fillId="0" borderId="0" xfId="4" applyNumberFormat="1" applyFont="1" applyBorder="1" applyProtection="1">
      <protection locked="0"/>
    </xf>
    <xf numFmtId="179" fontId="95" fillId="0" borderId="0" xfId="4" applyNumberFormat="1" applyFont="1" applyBorder="1" applyAlignment="1" applyProtection="1">
      <alignment horizontal="left"/>
      <protection locked="0"/>
    </xf>
    <xf numFmtId="179" fontId="94" fillId="0" borderId="0" xfId="4" applyNumberFormat="1" applyFont="1" applyProtection="1">
      <protection locked="0"/>
    </xf>
    <xf numFmtId="179" fontId="95" fillId="0" borderId="0" xfId="4" applyNumberFormat="1" applyFont="1" applyProtection="1">
      <protection locked="0"/>
    </xf>
    <xf numFmtId="179" fontId="95" fillId="0" borderId="0" xfId="4" applyNumberFormat="1" applyFont="1" applyAlignment="1" applyProtection="1">
      <alignment horizontal="left"/>
      <protection locked="0"/>
    </xf>
    <xf numFmtId="49" fontId="109" fillId="0" borderId="0" xfId="4" applyNumberFormat="1" applyFont="1" applyBorder="1" applyAlignment="1" applyProtection="1">
      <alignment horizontal="left"/>
      <protection locked="0"/>
    </xf>
    <xf numFmtId="49" fontId="95" fillId="0" borderId="0" xfId="4" applyNumberFormat="1" applyFont="1" applyProtection="1">
      <protection locked="0"/>
    </xf>
    <xf numFmtId="49" fontId="95" fillId="0" borderId="15" xfId="4" applyNumberFormat="1" applyFont="1" applyBorder="1" applyAlignment="1" applyProtection="1">
      <protection locked="0"/>
    </xf>
    <xf numFmtId="0" fontId="95" fillId="0" borderId="15" xfId="4" applyFont="1" applyBorder="1" applyProtection="1">
      <protection locked="0"/>
    </xf>
    <xf numFmtId="0" fontId="133" fillId="0" borderId="0" xfId="4" applyFont="1" applyAlignment="1" applyProtection="1">
      <alignment horizontal="left"/>
    </xf>
    <xf numFmtId="0" fontId="93" fillId="0" borderId="0" xfId="4" applyFont="1" applyAlignment="1" applyProtection="1">
      <alignment horizontal="left" vertical="center" indent="2"/>
    </xf>
    <xf numFmtId="49" fontId="137" fillId="0" borderId="0" xfId="0" applyNumberFormat="1" applyFont="1" applyBorder="1" applyAlignment="1">
      <alignment horizontal="left"/>
    </xf>
    <xf numFmtId="49" fontId="91" fillId="0" borderId="0" xfId="2" applyNumberFormat="1" applyFont="1" applyBorder="1" applyAlignment="1" applyProtection="1">
      <alignment horizontal="left" indent="4"/>
    </xf>
    <xf numFmtId="49" fontId="98" fillId="0" borderId="0" xfId="0" applyNumberFormat="1" applyFont="1" applyBorder="1" applyAlignment="1">
      <alignment horizontal="left" indent="1"/>
    </xf>
    <xf numFmtId="0" fontId="137" fillId="0" borderId="0" xfId="0" applyFont="1" applyBorder="1" applyProtection="1"/>
    <xf numFmtId="164" fontId="93" fillId="0" borderId="9" xfId="0" applyNumberFormat="1" applyFont="1" applyFill="1" applyBorder="1" applyAlignment="1" applyProtection="1">
      <alignment horizontal="left" vertical="center" wrapText="1" indent="1"/>
    </xf>
    <xf numFmtId="164" fontId="93" fillId="0" borderId="2" xfId="0" applyNumberFormat="1" applyFont="1" applyFill="1" applyBorder="1" applyAlignment="1" applyProtection="1">
      <alignment horizontal="left" vertical="center" wrapText="1" indent="1"/>
    </xf>
    <xf numFmtId="164" fontId="93" fillId="0" borderId="2" xfId="0" applyNumberFormat="1" applyFont="1" applyFill="1" applyBorder="1" applyAlignment="1" applyProtection="1">
      <alignment horizontal="left" vertical="center" indent="1"/>
    </xf>
    <xf numFmtId="0" fontId="93" fillId="0" borderId="0" xfId="0" applyFont="1" applyFill="1" applyAlignment="1" applyProtection="1">
      <alignment horizontal="left" vertical="center" indent="1"/>
    </xf>
    <xf numFmtId="164" fontId="93" fillId="0" borderId="0" xfId="0" applyNumberFormat="1" applyFont="1" applyFill="1" applyBorder="1" applyAlignment="1" applyProtection="1">
      <alignment horizontal="left" vertical="center" wrapText="1" indent="1"/>
    </xf>
    <xf numFmtId="0" fontId="93" fillId="0" borderId="0" xfId="0" applyFont="1" applyFill="1" applyBorder="1" applyAlignment="1" applyProtection="1">
      <alignment horizontal="left" vertical="center" indent="1"/>
    </xf>
    <xf numFmtId="0" fontId="93" fillId="0" borderId="14" xfId="0" applyFont="1" applyBorder="1" applyAlignment="1" applyProtection="1">
      <alignment horizontal="left" vertical="top" indent="1"/>
    </xf>
    <xf numFmtId="0" fontId="93" fillId="0" borderId="0" xfId="0" applyFont="1" applyFill="1" applyBorder="1" applyAlignment="1" applyProtection="1">
      <alignment horizontal="left" vertical="top" indent="1"/>
    </xf>
    <xf numFmtId="0" fontId="93" fillId="0" borderId="6" xfId="0" applyFont="1" applyBorder="1" applyAlignment="1" applyProtection="1">
      <alignment horizontal="left" vertical="center" indent="1"/>
    </xf>
    <xf numFmtId="0" fontId="93" fillId="0" borderId="45" xfId="0" applyFont="1" applyBorder="1" applyAlignment="1" applyProtection="1">
      <alignment horizontal="left" vertical="center" indent="1"/>
    </xf>
    <xf numFmtId="0" fontId="93" fillId="0" borderId="60" xfId="0" applyFont="1" applyBorder="1" applyAlignment="1" applyProtection="1">
      <alignment horizontal="left" vertical="center" indent="1"/>
    </xf>
    <xf numFmtId="0" fontId="93" fillId="0" borderId="14" xfId="0" applyFont="1" applyBorder="1" applyAlignment="1" applyProtection="1">
      <alignment horizontal="left" vertical="center" wrapText="1" indent="1"/>
    </xf>
    <xf numFmtId="0" fontId="93" fillId="0" borderId="123" xfId="0" applyFont="1" applyFill="1" applyBorder="1" applyAlignment="1" applyProtection="1">
      <alignment horizontal="left" vertical="center" indent="1"/>
    </xf>
    <xf numFmtId="0" fontId="93" fillId="0" borderId="112" xfId="0" applyFont="1" applyFill="1" applyBorder="1" applyAlignment="1" applyProtection="1">
      <alignment horizontal="left" vertical="center" indent="1"/>
    </xf>
    <xf numFmtId="3" fontId="93" fillId="0" borderId="2" xfId="0" applyNumberFormat="1" applyFont="1" applyBorder="1" applyAlignment="1">
      <alignment horizontal="left" vertical="center" wrapText="1" indent="1"/>
    </xf>
    <xf numFmtId="3" fontId="93" fillId="0" borderId="8" xfId="0" applyNumberFormat="1" applyFont="1" applyBorder="1" applyAlignment="1">
      <alignment horizontal="left" vertical="center" wrapText="1" indent="1"/>
    </xf>
    <xf numFmtId="3" fontId="93" fillId="0" borderId="8" xfId="0" applyNumberFormat="1" applyFont="1" applyBorder="1" applyAlignment="1">
      <alignment horizontal="left" vertical="center" indent="1"/>
    </xf>
    <xf numFmtId="3" fontId="94" fillId="6" borderId="61" xfId="0" applyNumberFormat="1" applyFont="1" applyFill="1" applyBorder="1" applyAlignment="1">
      <alignment horizontal="left" vertical="center" wrapText="1" indent="1"/>
    </xf>
    <xf numFmtId="3" fontId="93" fillId="0" borderId="2" xfId="0" applyNumberFormat="1" applyFont="1" applyBorder="1" applyAlignment="1">
      <alignment horizontal="left" vertical="top" wrapText="1" indent="1"/>
    </xf>
    <xf numFmtId="3" fontId="93" fillId="0" borderId="18" xfId="0" applyNumberFormat="1" applyFont="1" applyBorder="1" applyAlignment="1">
      <alignment horizontal="left" vertical="center" wrapText="1" indent="1"/>
    </xf>
    <xf numFmtId="3" fontId="93" fillId="0" borderId="9" xfId="0" applyNumberFormat="1" applyFont="1" applyFill="1" applyBorder="1" applyAlignment="1">
      <alignment horizontal="left" vertical="center" wrapText="1" indent="1"/>
    </xf>
    <xf numFmtId="3" fontId="93" fillId="0" borderId="27" xfId="0" applyNumberFormat="1" applyFont="1" applyFill="1" applyBorder="1" applyAlignment="1">
      <alignment horizontal="left" vertical="center" wrapText="1" indent="1"/>
    </xf>
    <xf numFmtId="3" fontId="93" fillId="0" borderId="18" xfId="0" applyNumberFormat="1" applyFont="1" applyFill="1" applyBorder="1" applyAlignment="1">
      <alignment horizontal="left" vertical="center" wrapText="1" indent="1"/>
    </xf>
    <xf numFmtId="3" fontId="93" fillId="0" borderId="2" xfId="0" applyNumberFormat="1" applyFont="1" applyFill="1" applyBorder="1" applyAlignment="1">
      <alignment horizontal="left" vertical="center" wrapText="1" indent="1"/>
    </xf>
    <xf numFmtId="3" fontId="94" fillId="0" borderId="20" xfId="0" applyNumberFormat="1" applyFont="1" applyFill="1" applyBorder="1" applyAlignment="1">
      <alignment horizontal="left" vertical="center" wrapText="1" indent="1"/>
    </xf>
    <xf numFmtId="3" fontId="94" fillId="5" borderId="26" xfId="0" applyNumberFormat="1" applyFont="1" applyFill="1" applyBorder="1" applyAlignment="1">
      <alignment horizontal="left" vertical="center" wrapText="1" indent="1"/>
    </xf>
    <xf numFmtId="3" fontId="93" fillId="0" borderId="2" xfId="0" applyNumberFormat="1" applyFont="1" applyBorder="1" applyAlignment="1">
      <alignment horizontal="left" vertical="center" indent="1"/>
    </xf>
    <xf numFmtId="3" fontId="93" fillId="0" borderId="23" xfId="0" applyNumberFormat="1" applyFont="1" applyBorder="1" applyAlignment="1">
      <alignment horizontal="left" vertical="center" wrapText="1" indent="1"/>
    </xf>
    <xf numFmtId="164" fontId="93" fillId="0" borderId="23" xfId="0" applyNumberFormat="1" applyFont="1" applyFill="1" applyBorder="1" applyAlignment="1">
      <alignment horizontal="left" vertical="center" wrapText="1" indent="1"/>
    </xf>
    <xf numFmtId="0" fontId="93" fillId="0" borderId="2" xfId="0" applyFont="1" applyFill="1" applyBorder="1" applyAlignment="1">
      <alignment horizontal="left" vertical="center" wrapText="1" indent="1"/>
    </xf>
    <xf numFmtId="0" fontId="93" fillId="0" borderId="8" xfId="0" applyFont="1" applyFill="1" applyBorder="1" applyAlignment="1">
      <alignment horizontal="left" vertical="center" wrapText="1" indent="1"/>
    </xf>
    <xf numFmtId="3" fontId="94" fillId="5" borderId="44" xfId="0" applyNumberFormat="1" applyFont="1" applyFill="1" applyBorder="1" applyAlignment="1">
      <alignment horizontal="left" vertical="center" wrapText="1" indent="1"/>
    </xf>
    <xf numFmtId="3" fontId="93" fillId="0" borderId="2" xfId="0" applyNumberFormat="1" applyFont="1" applyBorder="1" applyAlignment="1">
      <alignment horizontal="left" vertical="top" indent="1"/>
    </xf>
    <xf numFmtId="0" fontId="93" fillId="0" borderId="2" xfId="0" applyFont="1" applyFill="1" applyBorder="1" applyAlignment="1">
      <alignment horizontal="left" vertical="center" indent="1"/>
    </xf>
    <xf numFmtId="38" fontId="88" fillId="2" borderId="124" xfId="0" applyNumberFormat="1" applyFont="1" applyFill="1" applyBorder="1" applyAlignment="1">
      <alignment horizontal="center" vertical="center" wrapText="1"/>
    </xf>
    <xf numFmtId="38" fontId="88" fillId="2" borderId="124" xfId="0" applyNumberFormat="1" applyFont="1" applyFill="1" applyBorder="1" applyAlignment="1">
      <alignment horizontal="center" vertical="top" wrapText="1"/>
    </xf>
    <xf numFmtId="38" fontId="94" fillId="2" borderId="124" xfId="0" applyNumberFormat="1" applyFont="1" applyFill="1" applyBorder="1" applyAlignment="1">
      <alignment horizontal="center" vertical="center" wrapText="1"/>
    </xf>
    <xf numFmtId="0" fontId="88" fillId="0" borderId="2" xfId="15" applyFont="1" applyFill="1" applyBorder="1" applyAlignment="1">
      <alignment horizontal="center" vertical="center"/>
    </xf>
    <xf numFmtId="0" fontId="95" fillId="0" borderId="36" xfId="0" applyFont="1" applyBorder="1" applyAlignment="1">
      <alignment horizontal="left" wrapText="1"/>
    </xf>
    <xf numFmtId="0" fontId="121" fillId="0" borderId="0" xfId="0" applyFont="1" applyAlignment="1" applyProtection="1">
      <alignment horizontal="right"/>
    </xf>
    <xf numFmtId="0" fontId="121" fillId="0" borderId="0" xfId="0" applyFont="1" applyAlignment="1" applyProtection="1">
      <alignment horizontal="right" vertical="top"/>
    </xf>
    <xf numFmtId="3" fontId="89" fillId="14" borderId="125" xfId="0" applyNumberFormat="1" applyFont="1" applyFill="1" applyBorder="1" applyAlignment="1">
      <alignment horizontal="center"/>
    </xf>
    <xf numFmtId="3" fontId="89" fillId="14" borderId="125" xfId="0" applyNumberFormat="1" applyFont="1" applyFill="1" applyBorder="1" applyAlignment="1">
      <alignment horizontal="right"/>
    </xf>
    <xf numFmtId="3" fontId="89" fillId="14" borderId="126" xfId="0" applyNumberFormat="1" applyFont="1" applyFill="1" applyBorder="1" applyAlignment="1">
      <alignment horizontal="center"/>
    </xf>
    <xf numFmtId="3" fontId="104" fillId="14" borderId="9" xfId="0" applyNumberFormat="1" applyFont="1" applyFill="1" applyBorder="1" applyAlignment="1">
      <alignment horizontal="center" vertical="center" wrapText="1"/>
    </xf>
    <xf numFmtId="49" fontId="93" fillId="14" borderId="10" xfId="0" applyNumberFormat="1" applyFont="1" applyFill="1" applyBorder="1" applyAlignment="1">
      <alignment horizontal="center" vertical="center"/>
    </xf>
    <xf numFmtId="38" fontId="88" fillId="14" borderId="23" xfId="0" applyNumberFormat="1" applyFont="1" applyFill="1" applyBorder="1" applyAlignment="1" applyProtection="1">
      <alignment horizontal="right"/>
    </xf>
    <xf numFmtId="38" fontId="88" fillId="14" borderId="14" xfId="0" applyNumberFormat="1" applyFont="1" applyFill="1" applyBorder="1" applyAlignment="1" applyProtection="1">
      <alignment horizontal="right"/>
    </xf>
    <xf numFmtId="38" fontId="88" fillId="14" borderId="14" xfId="1" applyNumberFormat="1" applyFont="1" applyFill="1" applyBorder="1" applyAlignment="1" applyProtection="1">
      <alignment horizontal="right"/>
    </xf>
    <xf numFmtId="38" fontId="88" fillId="14" borderId="19" xfId="0" applyNumberFormat="1" applyFont="1" applyFill="1" applyBorder="1" applyAlignment="1" applyProtection="1">
      <alignment horizontal="right"/>
    </xf>
    <xf numFmtId="0" fontId="95" fillId="14" borderId="21" xfId="0" applyFont="1" applyFill="1" applyBorder="1" applyAlignment="1">
      <alignment horizontal="center" vertical="center"/>
    </xf>
    <xf numFmtId="3" fontId="88" fillId="14" borderId="23" xfId="0" applyNumberFormat="1" applyFont="1" applyFill="1" applyBorder="1" applyAlignment="1" applyProtection="1">
      <alignment horizontal="right" vertical="center"/>
    </xf>
    <xf numFmtId="3" fontId="88" fillId="14" borderId="14" xfId="0" applyNumberFormat="1" applyFont="1" applyFill="1" applyBorder="1" applyAlignment="1" applyProtection="1">
      <alignment horizontal="right" vertical="center"/>
    </xf>
    <xf numFmtId="3" fontId="88" fillId="14" borderId="19" xfId="0" applyNumberFormat="1" applyFont="1" applyFill="1" applyBorder="1" applyAlignment="1" applyProtection="1">
      <alignment horizontal="right" vertical="center"/>
    </xf>
    <xf numFmtId="0" fontId="94" fillId="10" borderId="19" xfId="0" applyFont="1" applyFill="1" applyBorder="1" applyAlignment="1" applyProtection="1">
      <alignment horizontal="left" vertical="center"/>
    </xf>
    <xf numFmtId="0" fontId="94" fillId="10" borderId="2" xfId="0" applyFont="1" applyFill="1" applyBorder="1" applyAlignment="1" applyProtection="1">
      <alignment horizontal="center" vertical="top"/>
    </xf>
    <xf numFmtId="0" fontId="94" fillId="10" borderId="2" xfId="0" applyFont="1" applyFill="1" applyBorder="1" applyAlignment="1" applyProtection="1">
      <alignment horizontal="center" vertical="center"/>
    </xf>
    <xf numFmtId="3" fontId="88" fillId="14" borderId="23" xfId="0" applyNumberFormat="1" applyFont="1" applyFill="1" applyBorder="1" applyAlignment="1" applyProtection="1">
      <alignment horizontal="center" vertical="center"/>
    </xf>
    <xf numFmtId="49" fontId="94" fillId="14" borderId="14" xfId="0" applyNumberFormat="1" applyFont="1" applyFill="1" applyBorder="1" applyAlignment="1" applyProtection="1">
      <alignment horizontal="center" vertical="center"/>
    </xf>
    <xf numFmtId="3" fontId="89" fillId="14" borderId="14" xfId="0" applyNumberFormat="1" applyFont="1" applyFill="1" applyBorder="1" applyAlignment="1" applyProtection="1">
      <alignment horizontal="center"/>
    </xf>
    <xf numFmtId="3" fontId="95" fillId="14" borderId="14" xfId="0" applyNumberFormat="1" applyFont="1" applyFill="1" applyBorder="1" applyAlignment="1" applyProtection="1">
      <alignment horizontal="center"/>
    </xf>
    <xf numFmtId="38" fontId="95" fillId="14" borderId="14" xfId="0" applyNumberFormat="1" applyFont="1" applyFill="1" applyBorder="1" applyAlignment="1" applyProtection="1">
      <alignment horizontal="center"/>
    </xf>
    <xf numFmtId="3" fontId="95" fillId="14" borderId="19" xfId="0" applyNumberFormat="1" applyFont="1" applyFill="1" applyBorder="1" applyAlignment="1" applyProtection="1">
      <alignment horizontal="center"/>
    </xf>
    <xf numFmtId="0" fontId="88" fillId="14" borderId="20" xfId="0" applyFont="1" applyFill="1" applyBorder="1" applyAlignment="1" applyProtection="1">
      <alignment horizontal="center" vertical="center" wrapText="1"/>
    </xf>
    <xf numFmtId="0" fontId="89" fillId="14" borderId="62" xfId="0" applyFont="1" applyFill="1" applyBorder="1" applyAlignment="1">
      <alignment horizontal="center" vertical="center" wrapText="1"/>
    </xf>
    <xf numFmtId="164" fontId="88" fillId="14" borderId="20" xfId="0" applyNumberFormat="1" applyFont="1" applyFill="1" applyBorder="1" applyAlignment="1" applyProtection="1">
      <alignment horizontal="center" vertical="center" wrapText="1"/>
    </xf>
    <xf numFmtId="0" fontId="95" fillId="14" borderId="21" xfId="0" applyFont="1" applyFill="1" applyBorder="1" applyAlignment="1">
      <alignment horizontal="center" vertical="center" wrapText="1"/>
    </xf>
    <xf numFmtId="164" fontId="88" fillId="14" borderId="20" xfId="0" applyNumberFormat="1" applyFont="1" applyFill="1" applyBorder="1" applyAlignment="1" applyProtection="1">
      <alignment horizontal="center" vertical="center"/>
    </xf>
    <xf numFmtId="3" fontId="94" fillId="10" borderId="6" xfId="0" applyNumberFormat="1" applyFont="1" applyFill="1" applyBorder="1" applyAlignment="1" applyProtection="1">
      <alignment horizontal="left" vertical="center"/>
    </xf>
    <xf numFmtId="0" fontId="94" fillId="10" borderId="2" xfId="0" applyFont="1" applyFill="1" applyBorder="1" applyAlignment="1">
      <alignment horizontal="center" vertical="center"/>
    </xf>
    <xf numFmtId="164" fontId="94" fillId="10" borderId="6" xfId="0" applyNumberFormat="1" applyFont="1" applyFill="1" applyBorder="1" applyAlignment="1" applyProtection="1">
      <alignment horizontal="left" vertical="center"/>
    </xf>
    <xf numFmtId="0" fontId="94" fillId="10" borderId="27" xfId="0" applyFont="1" applyFill="1" applyBorder="1" applyAlignment="1" applyProtection="1">
      <alignment horizontal="center" vertical="center"/>
    </xf>
    <xf numFmtId="0" fontId="94" fillId="10" borderId="18" xfId="0" applyFont="1" applyFill="1" applyBorder="1" applyAlignment="1" applyProtection="1">
      <alignment horizontal="center" vertical="center"/>
    </xf>
    <xf numFmtId="164" fontId="94" fillId="10" borderId="14" xfId="0" applyNumberFormat="1" applyFont="1" applyFill="1" applyBorder="1" applyAlignment="1" applyProtection="1">
      <alignment horizontal="left" vertical="center"/>
    </xf>
    <xf numFmtId="0" fontId="94" fillId="10" borderId="19" xfId="0" applyFont="1" applyFill="1" applyBorder="1" applyAlignment="1" applyProtection="1">
      <alignment horizontal="center" vertical="center"/>
    </xf>
    <xf numFmtId="0" fontId="94" fillId="10" borderId="21" xfId="0" applyFont="1" applyFill="1" applyBorder="1" applyAlignment="1" applyProtection="1">
      <alignment horizontal="center" vertical="center"/>
    </xf>
    <xf numFmtId="164" fontId="94" fillId="15" borderId="14" xfId="0" applyNumberFormat="1" applyFont="1" applyFill="1" applyBorder="1" applyAlignment="1" applyProtection="1">
      <alignment horizontal="left" vertical="center" indent="1"/>
    </xf>
    <xf numFmtId="0" fontId="93" fillId="15" borderId="19" xfId="0" applyFont="1" applyFill="1" applyBorder="1" applyAlignment="1" applyProtection="1">
      <alignment horizontal="center" vertical="center"/>
    </xf>
    <xf numFmtId="164" fontId="94" fillId="15" borderId="6" xfId="0" applyNumberFormat="1" applyFont="1" applyFill="1" applyBorder="1" applyAlignment="1" applyProtection="1">
      <alignment horizontal="left" vertical="center" indent="1"/>
    </xf>
    <xf numFmtId="1" fontId="93" fillId="15" borderId="10" xfId="0" applyNumberFormat="1" applyFont="1" applyFill="1" applyBorder="1" applyAlignment="1" applyProtection="1">
      <alignment horizontal="center" vertical="center"/>
    </xf>
    <xf numFmtId="1" fontId="93" fillId="15" borderId="18" xfId="0" applyNumberFormat="1" applyFont="1" applyFill="1" applyBorder="1" applyAlignment="1" applyProtection="1">
      <alignment horizontal="center" vertical="center"/>
    </xf>
    <xf numFmtId="0" fontId="94" fillId="15" borderId="14" xfId="0" applyFont="1" applyFill="1" applyBorder="1" applyAlignment="1">
      <alignment horizontal="left" vertical="center" indent="1"/>
    </xf>
    <xf numFmtId="0" fontId="93" fillId="15" borderId="19" xfId="0" applyFont="1" applyFill="1" applyBorder="1" applyAlignment="1">
      <alignment horizontal="left" vertical="center"/>
    </xf>
    <xf numFmtId="0" fontId="93" fillId="15" borderId="10" xfId="0" applyFont="1" applyFill="1" applyBorder="1" applyAlignment="1" applyProtection="1">
      <alignment horizontal="center" vertical="center"/>
    </xf>
    <xf numFmtId="3" fontId="94" fillId="10" borderId="9" xfId="0" applyNumberFormat="1" applyFont="1" applyFill="1" applyBorder="1" applyAlignment="1">
      <alignment horizontal="left" vertical="center" wrapText="1"/>
    </xf>
    <xf numFmtId="49" fontId="94" fillId="10" borderId="18" xfId="0" applyNumberFormat="1" applyFont="1" applyFill="1" applyBorder="1" applyAlignment="1">
      <alignment horizontal="center" vertical="center"/>
    </xf>
    <xf numFmtId="0" fontId="94" fillId="10" borderId="7" xfId="0" applyFont="1" applyFill="1" applyBorder="1" applyAlignment="1">
      <alignment horizontal="left" vertical="center" wrapText="1"/>
    </xf>
    <xf numFmtId="49" fontId="94" fillId="10" borderId="27" xfId="0" applyNumberFormat="1" applyFont="1" applyFill="1" applyBorder="1" applyAlignment="1">
      <alignment horizontal="center" vertical="center"/>
    </xf>
    <xf numFmtId="3" fontId="94" fillId="10" borderId="22" xfId="0" applyNumberFormat="1" applyFont="1" applyFill="1" applyBorder="1" applyAlignment="1">
      <alignment horizontal="left" vertical="center" wrapText="1"/>
    </xf>
    <xf numFmtId="49" fontId="94" fillId="10" borderId="22" xfId="0" applyNumberFormat="1" applyFont="1" applyFill="1" applyBorder="1" applyAlignment="1">
      <alignment horizontal="center" vertical="center"/>
    </xf>
    <xf numFmtId="164" fontId="94" fillId="10" borderId="9" xfId="0" applyNumberFormat="1" applyFont="1" applyFill="1" applyBorder="1" applyAlignment="1">
      <alignment horizontal="left" vertical="center" wrapText="1"/>
    </xf>
    <xf numFmtId="49" fontId="94" fillId="10" borderId="18" xfId="0" applyNumberFormat="1" applyFont="1" applyFill="1" applyBorder="1" applyAlignment="1">
      <alignment horizontal="center" vertical="center"/>
    </xf>
    <xf numFmtId="3" fontId="94" fillId="10" borderId="23" xfId="0" applyNumberFormat="1" applyFont="1" applyFill="1" applyBorder="1" applyAlignment="1">
      <alignment horizontal="left" vertical="center" wrapText="1"/>
    </xf>
    <xf numFmtId="49" fontId="94" fillId="10" borderId="2" xfId="0" applyNumberFormat="1" applyFont="1" applyFill="1" applyBorder="1" applyAlignment="1">
      <alignment horizontal="center" vertical="center"/>
    </xf>
    <xf numFmtId="164" fontId="94" fillId="10" borderId="7" xfId="0" applyNumberFormat="1" applyFont="1" applyFill="1" applyBorder="1" applyAlignment="1">
      <alignment horizontal="left" vertical="center" wrapText="1"/>
    </xf>
    <xf numFmtId="0" fontId="94" fillId="10" borderId="61" xfId="0" applyFont="1" applyFill="1" applyBorder="1" applyAlignment="1">
      <alignment horizontal="left" vertical="center" wrapText="1"/>
    </xf>
    <xf numFmtId="49" fontId="94" fillId="10" borderId="26" xfId="0" applyNumberFormat="1" applyFont="1" applyFill="1" applyBorder="1" applyAlignment="1">
      <alignment horizontal="center" vertical="center"/>
    </xf>
    <xf numFmtId="3" fontId="94" fillId="10" borderId="63" xfId="0" applyNumberFormat="1" applyFont="1" applyFill="1" applyBorder="1" applyAlignment="1">
      <alignment horizontal="left" vertical="center" wrapText="1"/>
    </xf>
    <xf numFmtId="0" fontId="94" fillId="10" borderId="23" xfId="0" applyFont="1" applyFill="1" applyBorder="1" applyAlignment="1">
      <alignment horizontal="left" vertical="center" wrapText="1"/>
    </xf>
    <xf numFmtId="49" fontId="94" fillId="10" borderId="19" xfId="0" applyNumberFormat="1" applyFont="1" applyFill="1" applyBorder="1" applyAlignment="1">
      <alignment horizontal="center" vertical="center"/>
    </xf>
    <xf numFmtId="0" fontId="94" fillId="10" borderId="63" xfId="0" applyFont="1" applyFill="1" applyBorder="1" applyAlignment="1">
      <alignment horizontal="left" vertical="center" wrapText="1"/>
    </xf>
    <xf numFmtId="164" fontId="94" fillId="10" borderId="23" xfId="0" applyNumberFormat="1" applyFont="1" applyFill="1" applyBorder="1" applyAlignment="1">
      <alignment horizontal="left" vertical="center" wrapText="1"/>
    </xf>
    <xf numFmtId="0" fontId="94" fillId="10" borderId="18" xfId="0" applyFont="1" applyFill="1" applyBorder="1" applyAlignment="1">
      <alignment horizontal="left" vertical="center" wrapText="1"/>
    </xf>
    <xf numFmtId="3" fontId="94" fillId="10" borderId="18" xfId="0" applyNumberFormat="1" applyFont="1" applyFill="1" applyBorder="1" applyAlignment="1">
      <alignment horizontal="left" vertical="center" wrapText="1"/>
    </xf>
    <xf numFmtId="0" fontId="94" fillId="10" borderId="36" xfId="0" applyFont="1" applyFill="1" applyBorder="1" applyAlignment="1" applyProtection="1">
      <alignment horizontal="left" vertical="center"/>
    </xf>
    <xf numFmtId="0" fontId="94" fillId="10" borderId="11" xfId="0" applyFont="1" applyFill="1" applyBorder="1" applyAlignment="1" applyProtection="1">
      <alignment horizontal="center" vertical="center"/>
    </xf>
    <xf numFmtId="0" fontId="94" fillId="10" borderId="32" xfId="0" applyFont="1" applyFill="1" applyBorder="1" applyAlignment="1" applyProtection="1">
      <alignment horizontal="left" vertical="center"/>
    </xf>
    <xf numFmtId="0" fontId="94" fillId="10" borderId="32" xfId="0" applyFont="1" applyFill="1" applyBorder="1" applyAlignment="1" applyProtection="1">
      <alignment horizontal="left" vertical="center" wrapText="1"/>
    </xf>
    <xf numFmtId="0" fontId="94" fillId="10" borderId="32" xfId="0" applyFont="1" applyFill="1" applyBorder="1" applyAlignment="1" applyProtection="1">
      <alignment horizontal="left" vertical="center" indent="1"/>
    </xf>
    <xf numFmtId="0" fontId="104" fillId="14" borderId="23" xfId="0" applyFont="1" applyFill="1" applyBorder="1" applyAlignment="1">
      <alignment horizontal="left" vertical="center"/>
    </xf>
    <xf numFmtId="0" fontId="104" fillId="14" borderId="14" xfId="0" applyFont="1" applyFill="1" applyBorder="1" applyAlignment="1">
      <alignment horizontal="left" vertical="center"/>
    </xf>
    <xf numFmtId="0" fontId="104" fillId="14" borderId="19" xfId="0" applyFont="1" applyFill="1" applyBorder="1" applyAlignment="1">
      <alignment horizontal="left" vertical="center"/>
    </xf>
    <xf numFmtId="0" fontId="88" fillId="15" borderId="8" xfId="0" applyFont="1" applyFill="1" applyBorder="1" applyAlignment="1" applyProtection="1">
      <alignment vertical="center"/>
    </xf>
    <xf numFmtId="0" fontId="94" fillId="0" borderId="127" xfId="0" applyFont="1" applyBorder="1" applyAlignment="1">
      <alignment horizontal="centerContinuous" vertical="center"/>
    </xf>
    <xf numFmtId="0" fontId="89" fillId="0" borderId="128" xfId="0" applyFont="1" applyBorder="1" applyAlignment="1">
      <alignment horizontal="centerContinuous" vertical="center"/>
    </xf>
    <xf numFmtId="0" fontId="95" fillId="0" borderId="128" xfId="0" applyFont="1" applyBorder="1" applyAlignment="1">
      <alignment horizontal="centerContinuous" vertical="center"/>
    </xf>
    <xf numFmtId="0" fontId="94" fillId="0" borderId="129" xfId="0" applyFont="1" applyBorder="1" applyAlignment="1">
      <alignment horizontal="center"/>
    </xf>
    <xf numFmtId="0" fontId="95" fillId="14" borderId="3" xfId="4" applyFont="1" applyFill="1" applyBorder="1" applyAlignment="1">
      <alignment horizontal="left" vertical="center"/>
    </xf>
    <xf numFmtId="0" fontId="95" fillId="14" borderId="4" xfId="4" applyFont="1" applyFill="1" applyBorder="1" applyAlignment="1">
      <alignment horizontal="left" vertical="center"/>
    </xf>
    <xf numFmtId="0" fontId="95" fillId="14" borderId="9" xfId="4" applyNumberFormat="1" applyFont="1" applyFill="1" applyBorder="1" applyAlignment="1">
      <alignment vertical="center"/>
    </xf>
    <xf numFmtId="0" fontId="95" fillId="14" borderId="6" xfId="4" applyNumberFormat="1" applyFont="1" applyFill="1" applyBorder="1" applyAlignment="1">
      <alignment vertical="center"/>
    </xf>
    <xf numFmtId="0" fontId="95" fillId="14" borderId="10" xfId="4" applyNumberFormat="1" applyFont="1" applyFill="1" applyBorder="1" applyAlignment="1">
      <alignment vertical="center"/>
    </xf>
    <xf numFmtId="0" fontId="25" fillId="0" borderId="0" xfId="2" applyNumberFormat="1" applyAlignment="1" applyProtection="1">
      <alignment vertical="center"/>
    </xf>
    <xf numFmtId="0" fontId="94" fillId="0" borderId="38" xfId="4" applyFont="1" applyFill="1" applyBorder="1" applyAlignment="1" applyProtection="1"/>
    <xf numFmtId="3" fontId="94" fillId="16" borderId="61" xfId="0" applyNumberFormat="1" applyFont="1" applyFill="1" applyBorder="1" applyAlignment="1">
      <alignment horizontal="left" vertical="center" wrapText="1" indent="1"/>
    </xf>
    <xf numFmtId="49" fontId="94" fillId="16" borderId="26" xfId="0" applyNumberFormat="1" applyFont="1" applyFill="1" applyBorder="1" applyAlignment="1">
      <alignment horizontal="center" vertical="center"/>
    </xf>
    <xf numFmtId="49" fontId="94" fillId="16" borderId="61" xfId="0" applyNumberFormat="1" applyFont="1" applyFill="1" applyBorder="1" applyAlignment="1">
      <alignment horizontal="center" vertical="center"/>
    </xf>
    <xf numFmtId="49" fontId="94" fillId="16" borderId="64" xfId="0" applyNumberFormat="1" applyFont="1" applyFill="1" applyBorder="1" applyAlignment="1">
      <alignment horizontal="center" vertical="center"/>
    </xf>
    <xf numFmtId="0" fontId="94" fillId="16" borderId="25" xfId="0" applyNumberFormat="1" applyFont="1" applyFill="1" applyBorder="1" applyAlignment="1">
      <alignment horizontal="center" vertical="center"/>
    </xf>
    <xf numFmtId="0" fontId="94" fillId="16" borderId="26" xfId="0" applyFont="1" applyFill="1" applyBorder="1" applyAlignment="1">
      <alignment horizontal="center" vertical="center"/>
    </xf>
    <xf numFmtId="3" fontId="94" fillId="16" borderId="26" xfId="0" applyNumberFormat="1" applyFont="1" applyFill="1" applyBorder="1" applyAlignment="1">
      <alignment horizontal="left" vertical="center" indent="1"/>
    </xf>
    <xf numFmtId="0" fontId="94" fillId="16" borderId="26" xfId="0" applyFont="1" applyFill="1" applyBorder="1" applyAlignment="1">
      <alignment horizontal="center" vertical="top"/>
    </xf>
    <xf numFmtId="0" fontId="95" fillId="16" borderId="64" xfId="0" applyFont="1" applyFill="1" applyBorder="1" applyAlignment="1">
      <alignment horizontal="left" vertical="center" indent="1"/>
    </xf>
    <xf numFmtId="3" fontId="94" fillId="16" borderId="44" xfId="0" applyNumberFormat="1" applyFont="1" applyFill="1" applyBorder="1" applyAlignment="1">
      <alignment horizontal="left" vertical="center" wrapText="1" indent="1"/>
    </xf>
    <xf numFmtId="49" fontId="94" fillId="16" borderId="25" xfId="0" applyNumberFormat="1" applyFont="1" applyFill="1" applyBorder="1" applyAlignment="1">
      <alignment horizontal="center" vertical="center"/>
    </xf>
    <xf numFmtId="3" fontId="94" fillId="16" borderId="44" xfId="0" applyNumberFormat="1" applyFont="1" applyFill="1" applyBorder="1" applyAlignment="1">
      <alignment horizontal="left" vertical="top" wrapText="1" indent="1"/>
    </xf>
    <xf numFmtId="49" fontId="93" fillId="16" borderId="65" xfId="0" applyNumberFormat="1" applyFont="1" applyFill="1" applyBorder="1" applyAlignment="1">
      <alignment horizontal="center" vertical="top"/>
    </xf>
    <xf numFmtId="3" fontId="94" fillId="16" borderId="26" xfId="0" applyNumberFormat="1" applyFont="1" applyFill="1" applyBorder="1" applyAlignment="1">
      <alignment horizontal="left" vertical="center" wrapText="1" indent="1"/>
    </xf>
    <xf numFmtId="3" fontId="94" fillId="16" borderId="61" xfId="0" applyNumberFormat="1" applyFont="1" applyFill="1" applyBorder="1" applyAlignment="1">
      <alignment horizontal="left" vertical="top" wrapText="1" indent="1"/>
    </xf>
    <xf numFmtId="0" fontId="93" fillId="16" borderId="64" xfId="0" applyFont="1" applyFill="1" applyBorder="1" applyAlignment="1">
      <alignment vertical="top"/>
    </xf>
    <xf numFmtId="3" fontId="94" fillId="16" borderId="61" xfId="0" applyNumberFormat="1" applyFont="1" applyFill="1" applyBorder="1" applyAlignment="1">
      <alignment horizontal="left" vertical="center" indent="1"/>
    </xf>
    <xf numFmtId="0" fontId="94" fillId="16" borderId="64" xfId="0" applyFont="1" applyFill="1" applyBorder="1" applyAlignment="1">
      <alignment horizontal="center" vertical="center"/>
    </xf>
    <xf numFmtId="0" fontId="94" fillId="16" borderId="26" xfId="0" applyFont="1" applyFill="1" applyBorder="1" applyAlignment="1">
      <alignment horizontal="center" vertical="center" wrapText="1"/>
    </xf>
    <xf numFmtId="49" fontId="94" fillId="16" borderId="26" xfId="0" applyNumberFormat="1" applyFont="1" applyFill="1" applyBorder="1" applyAlignment="1">
      <alignment horizontal="center" vertical="top" wrapText="1"/>
    </xf>
    <xf numFmtId="3" fontId="94" fillId="16" borderId="61" xfId="0" applyNumberFormat="1" applyFont="1" applyFill="1" applyBorder="1" applyAlignment="1">
      <alignment horizontal="left" vertical="top" indent="1"/>
    </xf>
    <xf numFmtId="0" fontId="94" fillId="16" borderId="61" xfId="0" applyFont="1" applyFill="1" applyBorder="1" applyAlignment="1">
      <alignment horizontal="left" vertical="center" wrapText="1" indent="1"/>
    </xf>
    <xf numFmtId="49" fontId="93" fillId="16" borderId="65" xfId="0" applyNumberFormat="1" applyFont="1" applyFill="1" applyBorder="1" applyAlignment="1">
      <alignment horizontal="center" vertical="center"/>
    </xf>
    <xf numFmtId="0" fontId="93" fillId="16" borderId="64" xfId="0" applyFont="1" applyFill="1" applyBorder="1" applyAlignment="1">
      <alignment horizontal="left" vertical="top" wrapText="1" indent="1"/>
    </xf>
    <xf numFmtId="0" fontId="94" fillId="16" borderId="66" xfId="0" applyFont="1" applyFill="1" applyBorder="1" applyAlignment="1" applyProtection="1">
      <alignment horizontal="left" vertical="center" wrapText="1" indent="1"/>
    </xf>
    <xf numFmtId="0" fontId="93" fillId="16" borderId="64" xfId="0" applyFont="1" applyFill="1" applyBorder="1" applyAlignment="1" applyProtection="1">
      <alignment horizontal="left" vertical="center"/>
    </xf>
    <xf numFmtId="0" fontId="94" fillId="16" borderId="66" xfId="0" applyFont="1" applyFill="1" applyBorder="1" applyAlignment="1" applyProtection="1">
      <alignment horizontal="left" vertical="center" indent="1"/>
    </xf>
    <xf numFmtId="0" fontId="93" fillId="16" borderId="64" xfId="0" applyFont="1" applyFill="1" applyBorder="1" applyAlignment="1" applyProtection="1">
      <alignment horizontal="center" vertical="center"/>
    </xf>
    <xf numFmtId="0" fontId="93" fillId="16" borderId="64" xfId="0" applyFont="1" applyFill="1" applyBorder="1" applyAlignment="1" applyProtection="1">
      <alignment horizontal="left" vertical="center" indent="2"/>
    </xf>
    <xf numFmtId="0" fontId="94" fillId="16" borderId="60" xfId="0" applyFont="1" applyFill="1" applyBorder="1" applyAlignment="1" applyProtection="1">
      <alignment horizontal="left" vertical="top" wrapText="1" indent="1"/>
    </xf>
    <xf numFmtId="49" fontId="94" fillId="16" borderId="22" xfId="0" applyNumberFormat="1" applyFont="1" applyFill="1" applyBorder="1" applyAlignment="1">
      <alignment horizontal="center" vertical="center"/>
    </xf>
    <xf numFmtId="49" fontId="94" fillId="16" borderId="66" xfId="0" applyNumberFormat="1" applyFont="1" applyFill="1" applyBorder="1" applyAlignment="1" applyProtection="1">
      <alignment horizontal="left" vertical="top" indent="1"/>
    </xf>
    <xf numFmtId="49" fontId="94" fillId="16" borderId="26" xfId="0" applyNumberFormat="1" applyFont="1" applyFill="1" applyBorder="1" applyAlignment="1">
      <alignment horizontal="center" vertical="top"/>
    </xf>
    <xf numFmtId="49" fontId="93" fillId="16" borderId="64" xfId="0" applyNumberFormat="1" applyFont="1" applyFill="1" applyBorder="1" applyAlignment="1" applyProtection="1">
      <alignment horizontal="center" vertical="center"/>
    </xf>
    <xf numFmtId="1" fontId="93" fillId="16" borderId="64" xfId="0" applyNumberFormat="1" applyFont="1" applyFill="1" applyBorder="1" applyAlignment="1" applyProtection="1">
      <alignment horizontal="center" vertical="center"/>
    </xf>
    <xf numFmtId="0" fontId="94" fillId="16" borderId="66" xfId="0" applyFont="1" applyFill="1" applyBorder="1" applyAlignment="1" applyProtection="1">
      <alignment horizontal="left" indent="1"/>
    </xf>
    <xf numFmtId="0" fontId="93" fillId="16" borderId="64" xfId="0" applyFont="1" applyFill="1" applyBorder="1" applyAlignment="1" applyProtection="1">
      <alignment horizontal="center"/>
    </xf>
    <xf numFmtId="0" fontId="94" fillId="16" borderId="61" xfId="0" applyFont="1" applyFill="1" applyBorder="1" applyAlignment="1" applyProtection="1">
      <alignment horizontal="left" vertical="center" indent="1"/>
    </xf>
    <xf numFmtId="0" fontId="93" fillId="16" borderId="26" xfId="0" applyFont="1" applyFill="1" applyBorder="1" applyAlignment="1" applyProtection="1">
      <alignment horizontal="center" vertical="center"/>
    </xf>
    <xf numFmtId="0" fontId="94" fillId="16" borderId="64" xfId="0" applyFont="1" applyFill="1" applyBorder="1" applyAlignment="1">
      <alignment vertical="center"/>
    </xf>
    <xf numFmtId="49" fontId="94" fillId="16" borderId="22" xfId="0" applyNumberFormat="1" applyFont="1" applyFill="1" applyBorder="1" applyAlignment="1" applyProtection="1">
      <alignment horizontal="left" vertical="center" wrapText="1" indent="1"/>
    </xf>
    <xf numFmtId="49" fontId="94" fillId="16" borderId="67" xfId="0" applyNumberFormat="1" applyFont="1" applyFill="1" applyBorder="1" applyAlignment="1">
      <alignment horizontal="center" vertical="center"/>
    </xf>
    <xf numFmtId="0" fontId="94" fillId="16" borderId="60" xfId="0" applyFont="1" applyFill="1" applyBorder="1" applyAlignment="1" applyProtection="1">
      <alignment horizontal="left" wrapText="1" indent="1"/>
    </xf>
    <xf numFmtId="0" fontId="93" fillId="16" borderId="67" xfId="0" applyFont="1" applyFill="1" applyBorder="1" applyAlignment="1" applyProtection="1">
      <alignment horizontal="left" indent="2"/>
    </xf>
    <xf numFmtId="176" fontId="95" fillId="16" borderId="2" xfId="0" applyNumberFormat="1" applyFont="1" applyFill="1" applyBorder="1" applyAlignment="1" applyProtection="1">
      <alignment vertical="center"/>
    </xf>
    <xf numFmtId="37" fontId="95" fillId="16" borderId="23" xfId="11" applyNumberFormat="1" applyFont="1" applyFill="1" applyBorder="1" applyAlignment="1" applyProtection="1">
      <alignment horizontal="right"/>
    </xf>
    <xf numFmtId="0" fontId="94" fillId="16" borderId="66" xfId="0" applyFont="1" applyFill="1" applyBorder="1" applyAlignment="1" applyProtection="1">
      <alignment horizontal="left" vertical="center" indent="2"/>
    </xf>
    <xf numFmtId="0" fontId="94" fillId="16" borderId="6" xfId="0" applyFont="1" applyFill="1" applyBorder="1" applyAlignment="1" applyProtection="1">
      <alignment horizontal="left" vertical="center" indent="2"/>
    </xf>
    <xf numFmtId="0" fontId="94" fillId="16" borderId="19" xfId="0" applyFont="1" applyFill="1" applyBorder="1" applyAlignment="1" applyProtection="1">
      <alignment horizontal="center" vertical="center"/>
    </xf>
    <xf numFmtId="0" fontId="94" fillId="16" borderId="64" xfId="0" applyFont="1" applyFill="1" applyBorder="1" applyAlignment="1" applyProtection="1">
      <alignment horizontal="center" vertical="center"/>
    </xf>
    <xf numFmtId="0" fontId="103" fillId="16" borderId="6" xfId="0" applyFont="1" applyFill="1" applyBorder="1" applyAlignment="1" applyProtection="1">
      <alignment horizontal="left" vertical="center" indent="1"/>
    </xf>
    <xf numFmtId="0" fontId="93" fillId="16" borderId="18" xfId="0" applyFont="1" applyFill="1" applyBorder="1" applyAlignment="1" applyProtection="1">
      <alignment horizontal="center"/>
    </xf>
    <xf numFmtId="0" fontId="94" fillId="16" borderId="26" xfId="0" applyFont="1" applyFill="1" applyBorder="1" applyAlignment="1">
      <alignment horizontal="left" vertical="center" wrapText="1" indent="1"/>
    </xf>
    <xf numFmtId="49" fontId="93" fillId="16" borderId="68" xfId="0" applyNumberFormat="1" applyFont="1" applyFill="1" applyBorder="1" applyAlignment="1" applyProtection="1">
      <alignment horizontal="center" vertical="center"/>
    </xf>
    <xf numFmtId="49" fontId="93" fillId="16" borderId="29" xfId="0" applyNumberFormat="1" applyFont="1" applyFill="1" applyBorder="1" applyAlignment="1" applyProtection="1">
      <alignment horizontal="center" vertical="center"/>
    </xf>
    <xf numFmtId="38" fontId="89" fillId="16" borderId="68" xfId="0" applyNumberFormat="1" applyFont="1" applyFill="1" applyBorder="1" applyAlignment="1" applyProtection="1">
      <alignment horizontal="right" vertical="center"/>
    </xf>
    <xf numFmtId="49" fontId="93" fillId="16" borderId="29" xfId="0" applyNumberFormat="1" applyFont="1" applyFill="1" applyBorder="1" applyAlignment="1" applyProtection="1">
      <alignment horizontal="left" vertical="center" indent="2"/>
    </xf>
    <xf numFmtId="0" fontId="95" fillId="16" borderId="29" xfId="0" applyFont="1" applyFill="1" applyBorder="1" applyAlignment="1">
      <alignment horizontal="left" indent="2"/>
    </xf>
    <xf numFmtId="0" fontId="94" fillId="16" borderId="69" xfId="0" applyFont="1" applyFill="1" applyBorder="1" applyAlignment="1" applyProtection="1">
      <alignment horizontal="left" vertical="center" indent="2"/>
    </xf>
    <xf numFmtId="0" fontId="94" fillId="16" borderId="68" xfId="0" applyFont="1" applyFill="1" applyBorder="1" applyAlignment="1" applyProtection="1">
      <alignment horizontal="center" vertical="center"/>
    </xf>
    <xf numFmtId="0" fontId="94" fillId="16" borderId="68" xfId="0" applyFont="1" applyFill="1" applyBorder="1" applyAlignment="1" applyProtection="1">
      <alignment horizontal="left" vertical="center" indent="1"/>
    </xf>
    <xf numFmtId="0" fontId="95" fillId="16" borderId="68" xfId="0" applyFont="1" applyFill="1" applyBorder="1" applyAlignment="1" applyProtection="1">
      <alignment vertical="center"/>
    </xf>
    <xf numFmtId="38" fontId="89" fillId="16" borderId="11" xfId="0" applyNumberFormat="1" applyFont="1" applyFill="1" applyBorder="1" applyAlignment="1" applyProtection="1">
      <alignment horizontal="right" vertical="center"/>
    </xf>
    <xf numFmtId="0" fontId="93" fillId="16" borderId="0" xfId="16" applyFont="1" applyFill="1" applyAlignment="1">
      <alignment vertical="center"/>
    </xf>
    <xf numFmtId="0" fontId="93" fillId="16" borderId="0" xfId="16" applyFont="1" applyFill="1" applyAlignment="1">
      <alignment horizontal="center" vertical="center"/>
    </xf>
    <xf numFmtId="0" fontId="93" fillId="16" borderId="0" xfId="16" applyFont="1" applyFill="1" applyAlignment="1">
      <alignment horizontal="right" vertical="center"/>
    </xf>
    <xf numFmtId="0" fontId="94" fillId="16" borderId="0" xfId="16" applyFont="1" applyFill="1" applyAlignment="1">
      <alignment horizontal="right" vertical="center" indent="3"/>
    </xf>
    <xf numFmtId="0" fontId="93" fillId="16" borderId="0" xfId="16" applyFont="1" applyFill="1" applyBorder="1" applyAlignment="1">
      <alignment horizontal="right" vertical="center"/>
    </xf>
    <xf numFmtId="0" fontId="93" fillId="16" borderId="0" xfId="16" applyFont="1" applyFill="1" applyAlignment="1">
      <alignment horizontal="left" vertical="center"/>
    </xf>
    <xf numFmtId="0" fontId="94" fillId="16" borderId="0" xfId="16" applyFont="1" applyFill="1" applyAlignment="1">
      <alignment horizontal="right" vertical="center"/>
    </xf>
    <xf numFmtId="0" fontId="93" fillId="16" borderId="0" xfId="16" quotePrefix="1" applyFont="1" applyFill="1" applyAlignment="1">
      <alignment horizontal="left" vertical="center"/>
    </xf>
    <xf numFmtId="0" fontId="93" fillId="16" borderId="0" xfId="17" quotePrefix="1" applyFont="1" applyFill="1" applyAlignment="1">
      <alignment horizontal="left" vertical="center"/>
    </xf>
    <xf numFmtId="0" fontId="94" fillId="16" borderId="0" xfId="16" quotePrefix="1" applyFont="1" applyFill="1" applyAlignment="1">
      <alignment horizontal="left" vertical="center"/>
    </xf>
    <xf numFmtId="0" fontId="93" fillId="16" borderId="0" xfId="17" applyFont="1" applyFill="1" applyAlignment="1">
      <alignment horizontal="left" vertical="center"/>
    </xf>
    <xf numFmtId="0" fontId="93" fillId="16" borderId="0" xfId="17" applyFont="1" applyFill="1" applyAlignment="1">
      <alignment horizontal="right" vertical="center"/>
    </xf>
    <xf numFmtId="0" fontId="94" fillId="16" borderId="0" xfId="17" applyFont="1" applyFill="1" applyAlignment="1">
      <alignment horizontal="right" vertical="center"/>
    </xf>
    <xf numFmtId="0" fontId="93" fillId="16" borderId="0" xfId="17" applyFont="1" applyFill="1" applyBorder="1" applyAlignment="1">
      <alignment horizontal="right" vertical="center"/>
    </xf>
    <xf numFmtId="0" fontId="93" fillId="16" borderId="0" xfId="17" applyFont="1" applyFill="1" applyAlignment="1">
      <alignment vertical="center"/>
    </xf>
    <xf numFmtId="0" fontId="93" fillId="16" borderId="0" xfId="0" applyFont="1" applyFill="1" applyBorder="1" applyAlignment="1">
      <alignment horizontal="right"/>
    </xf>
    <xf numFmtId="0" fontId="89" fillId="16" borderId="23" xfId="0" applyFont="1" applyFill="1" applyBorder="1" applyAlignment="1">
      <alignment horizontal="right"/>
    </xf>
    <xf numFmtId="0" fontId="94" fillId="15" borderId="7" xfId="0" applyFont="1" applyFill="1" applyBorder="1" applyAlignment="1">
      <alignment horizontal="left" vertical="center" wrapText="1"/>
    </xf>
    <xf numFmtId="49" fontId="94" fillId="15" borderId="24" xfId="0" applyNumberFormat="1" applyFont="1" applyFill="1" applyBorder="1" applyAlignment="1">
      <alignment horizontal="center" vertical="center"/>
    </xf>
    <xf numFmtId="0" fontId="94" fillId="0" borderId="23" xfId="0" applyFont="1" applyFill="1" applyBorder="1" applyAlignment="1">
      <alignment horizontal="left" vertical="center" wrapText="1"/>
    </xf>
    <xf numFmtId="49" fontId="94" fillId="0" borderId="2" xfId="0" applyNumberFormat="1" applyFont="1" applyFill="1" applyBorder="1" applyAlignment="1">
      <alignment horizontal="center" vertical="center"/>
    </xf>
    <xf numFmtId="0" fontId="94" fillId="16" borderId="23" xfId="0" applyFont="1" applyFill="1" applyBorder="1" applyAlignment="1">
      <alignment horizontal="left" vertical="center" wrapText="1"/>
    </xf>
    <xf numFmtId="49" fontId="94" fillId="16" borderId="2" xfId="0" applyNumberFormat="1" applyFont="1" applyFill="1" applyBorder="1" applyAlignment="1">
      <alignment horizontal="center" vertical="center"/>
    </xf>
    <xf numFmtId="3" fontId="93" fillId="0" borderId="23" xfId="0" applyNumberFormat="1" applyFont="1" applyFill="1" applyBorder="1" applyAlignment="1">
      <alignment horizontal="left" vertical="center" wrapText="1" indent="1"/>
    </xf>
    <xf numFmtId="0" fontId="94" fillId="0" borderId="20" xfId="0" applyFont="1" applyFill="1" applyBorder="1" applyAlignment="1">
      <alignment horizontal="left" vertical="center" wrapText="1" indent="1"/>
    </xf>
    <xf numFmtId="0" fontId="94" fillId="0" borderId="23" xfId="0" applyFont="1" applyFill="1" applyBorder="1" applyAlignment="1">
      <alignment horizontal="left" vertical="center" wrapText="1" indent="1"/>
    </xf>
    <xf numFmtId="3" fontId="93" fillId="0" borderId="8" xfId="0" applyNumberFormat="1" applyFont="1" applyBorder="1" applyAlignment="1">
      <alignment horizontal="left" vertical="top" wrapText="1" indent="1"/>
    </xf>
    <xf numFmtId="49" fontId="25" fillId="0" borderId="0" xfId="2" applyNumberFormat="1" applyBorder="1" applyAlignment="1" applyProtection="1">
      <alignment horizontal="center"/>
    </xf>
    <xf numFmtId="14" fontId="95" fillId="0" borderId="0" xfId="0" applyNumberFormat="1" applyFont="1" applyBorder="1" applyAlignment="1" applyProtection="1">
      <alignment vertical="center"/>
      <protection locked="0"/>
    </xf>
    <xf numFmtId="0" fontId="103" fillId="0" borderId="0" xfId="4" applyFont="1" applyBorder="1" applyAlignment="1" applyProtection="1">
      <alignment horizontal="center" vertical="top"/>
    </xf>
    <xf numFmtId="0" fontId="95" fillId="0" borderId="130" xfId="4" applyFont="1" applyBorder="1" applyProtection="1"/>
    <xf numFmtId="49" fontId="93" fillId="0" borderId="19" xfId="0" applyNumberFormat="1" applyFont="1" applyFill="1" applyBorder="1" applyAlignment="1" applyProtection="1">
      <alignment horizontal="center" vertical="center"/>
    </xf>
    <xf numFmtId="0" fontId="93" fillId="0" borderId="0" xfId="4" applyFont="1" applyBorder="1" applyAlignment="1" applyProtection="1">
      <alignment horizontal="left" vertical="top" wrapText="1"/>
    </xf>
    <xf numFmtId="0" fontId="88" fillId="0" borderId="0" xfId="4" applyFont="1" applyAlignment="1" applyProtection="1">
      <alignment horizontal="center"/>
    </xf>
    <xf numFmtId="0" fontId="138" fillId="0" borderId="0" xfId="7" applyFont="1"/>
    <xf numFmtId="0" fontId="139" fillId="14" borderId="0" xfId="7" applyFont="1" applyFill="1" applyAlignment="1">
      <alignment horizontal="centerContinuous" vertical="center"/>
    </xf>
    <xf numFmtId="0" fontId="138" fillId="14" borderId="0" xfId="7" applyFont="1" applyFill="1" applyAlignment="1">
      <alignment horizontal="centerContinuous"/>
    </xf>
    <xf numFmtId="0" fontId="117" fillId="0" borderId="131" xfId="7" applyFont="1" applyFill="1" applyBorder="1" applyAlignment="1">
      <alignment horizontal="center" vertical="top" wrapText="1"/>
    </xf>
    <xf numFmtId="0" fontId="117" fillId="0" borderId="0" xfId="7" applyFont="1" applyFill="1" applyBorder="1" applyAlignment="1">
      <alignment horizontal="center" vertical="top" wrapText="1"/>
    </xf>
    <xf numFmtId="0" fontId="83" fillId="0" borderId="0" xfId="7" applyFont="1" applyAlignment="1">
      <alignment wrapText="1"/>
    </xf>
    <xf numFmtId="0" fontId="140" fillId="0" borderId="70" xfId="7" applyFont="1" applyFill="1" applyBorder="1" applyAlignment="1" applyProtection="1">
      <alignment horizontal="center" vertical="center"/>
      <protection locked="0"/>
    </xf>
    <xf numFmtId="0" fontId="141" fillId="0" borderId="0" xfId="7" applyNumberFormat="1" applyFont="1"/>
    <xf numFmtId="0" fontId="142" fillId="0" borderId="132" xfId="7" applyFont="1" applyBorder="1" applyAlignment="1">
      <alignment horizontal="left" vertical="center" wrapText="1"/>
    </xf>
    <xf numFmtId="0" fontId="142" fillId="0" borderId="133" xfId="7" applyFont="1" applyBorder="1" applyAlignment="1">
      <alignment horizontal="left" vertical="center" wrapText="1"/>
    </xf>
    <xf numFmtId="49" fontId="143" fillId="0" borderId="134" xfId="7" applyNumberFormat="1" applyFont="1" applyBorder="1" applyAlignment="1" applyProtection="1">
      <alignment horizontal="center" vertical="center"/>
      <protection locked="0"/>
    </xf>
    <xf numFmtId="0" fontId="143" fillId="0" borderId="134" xfId="7" applyFont="1" applyFill="1" applyBorder="1" applyAlignment="1" applyProtection="1">
      <alignment horizontal="center" vertical="center" wrapText="1"/>
      <protection locked="0"/>
    </xf>
    <xf numFmtId="0" fontId="138" fillId="0" borderId="134" xfId="7" applyFont="1" applyFill="1" applyBorder="1"/>
    <xf numFmtId="0" fontId="144" fillId="0" borderId="127" xfId="7" applyFont="1" applyBorder="1" applyAlignment="1">
      <alignment horizontal="left" vertical="center" wrapText="1"/>
    </xf>
    <xf numFmtId="0" fontId="144" fillId="0" borderId="128" xfId="7" applyFont="1" applyBorder="1" applyAlignment="1">
      <alignment horizontal="left" vertical="center" wrapText="1"/>
    </xf>
    <xf numFmtId="49" fontId="144" fillId="10" borderId="134" xfId="7" applyNumberFormat="1" applyFont="1" applyFill="1" applyBorder="1" applyAlignment="1">
      <alignment horizontal="center" vertical="center"/>
    </xf>
    <xf numFmtId="0" fontId="142" fillId="0" borderId="132" xfId="7" applyFont="1" applyFill="1" applyBorder="1" applyAlignment="1">
      <alignment horizontal="left" vertical="center" wrapText="1"/>
    </xf>
    <xf numFmtId="0" fontId="142" fillId="0" borderId="126" xfId="7" applyFont="1" applyFill="1" applyBorder="1" applyAlignment="1">
      <alignment horizontal="left" vertical="center" wrapText="1"/>
    </xf>
    <xf numFmtId="49" fontId="145" fillId="0" borderId="129" xfId="7" applyNumberFormat="1" applyFont="1" applyBorder="1" applyAlignment="1" applyProtection="1">
      <alignment horizontal="center" vertical="center"/>
      <protection locked="0"/>
    </xf>
    <xf numFmtId="49" fontId="145" fillId="0" borderId="135" xfId="7" applyNumberFormat="1" applyFont="1" applyFill="1" applyBorder="1" applyAlignment="1" applyProtection="1">
      <alignment horizontal="center" vertical="center"/>
      <protection locked="0"/>
    </xf>
    <xf numFmtId="0" fontId="138" fillId="0" borderId="129" xfId="7" applyFont="1" applyBorder="1" applyProtection="1">
      <protection locked="0"/>
    </xf>
    <xf numFmtId="49" fontId="145" fillId="0" borderId="132" xfId="7" applyNumberFormat="1" applyFont="1" applyFill="1" applyBorder="1" applyAlignment="1" applyProtection="1">
      <alignment horizontal="center" vertical="center"/>
      <protection locked="0"/>
    </xf>
    <xf numFmtId="0" fontId="83" fillId="0" borderId="0" xfId="7" applyFont="1"/>
    <xf numFmtId="0" fontId="146" fillId="0" borderId="71" xfId="7" applyFont="1" applyBorder="1" applyAlignment="1">
      <alignment vertical="top"/>
    </xf>
    <xf numFmtId="0" fontId="146" fillId="0" borderId="72" xfId="7" applyFont="1" applyBorder="1" applyAlignment="1">
      <alignment vertical="top"/>
    </xf>
    <xf numFmtId="0" fontId="108" fillId="15" borderId="51" xfId="7" applyFont="1" applyFill="1" applyBorder="1" applyAlignment="1">
      <alignment vertical="top"/>
    </xf>
    <xf numFmtId="0" fontId="146" fillId="0" borderId="71" xfId="7" applyFont="1" applyBorder="1" applyAlignment="1">
      <alignment vertical="top" wrapText="1"/>
    </xf>
    <xf numFmtId="0" fontId="146" fillId="0" borderId="72" xfId="7" applyFont="1" applyBorder="1" applyAlignment="1">
      <alignment vertical="top" wrapText="1"/>
    </xf>
    <xf numFmtId="0" fontId="138" fillId="0" borderId="0" xfId="7" applyFont="1" applyAlignment="1">
      <alignment horizontal="left" vertical="center" wrapText="1"/>
    </xf>
    <xf numFmtId="0" fontId="138" fillId="0" borderId="0" xfId="7" applyFont="1" applyFill="1" applyBorder="1"/>
    <xf numFmtId="0" fontId="141" fillId="0" borderId="0" xfId="7" applyFont="1"/>
    <xf numFmtId="0" fontId="84" fillId="0" borderId="0" xfId="7" applyFont="1"/>
    <xf numFmtId="0" fontId="104" fillId="17" borderId="32" xfId="0" applyFont="1" applyFill="1" applyBorder="1" applyAlignment="1" applyProtection="1">
      <alignment horizontal="left" vertical="center"/>
    </xf>
    <xf numFmtId="0" fontId="94" fillId="17" borderId="33" xfId="0" applyFont="1" applyFill="1" applyBorder="1" applyAlignment="1" applyProtection="1">
      <alignment horizontal="left" vertical="center"/>
    </xf>
    <xf numFmtId="0" fontId="93" fillId="17" borderId="29" xfId="0" applyFont="1" applyFill="1" applyBorder="1" applyAlignment="1" applyProtection="1">
      <alignment horizontal="left" vertical="center" indent="2"/>
    </xf>
    <xf numFmtId="0" fontId="104" fillId="17" borderId="2" xfId="0" applyFont="1" applyFill="1" applyBorder="1" applyAlignment="1">
      <alignment horizontal="center" vertical="center"/>
    </xf>
    <xf numFmtId="0" fontId="138" fillId="14" borderId="0" xfId="7" applyFont="1" applyFill="1" applyAlignment="1">
      <alignment horizontal="centerContinuous" vertical="center"/>
    </xf>
    <xf numFmtId="0" fontId="144" fillId="14" borderId="136" xfId="7" applyFont="1" applyFill="1" applyBorder="1" applyAlignment="1">
      <alignment horizontal="center" vertical="center" wrapText="1"/>
    </xf>
    <xf numFmtId="0" fontId="144" fillId="14" borderId="137" xfId="7" applyFont="1" applyFill="1" applyBorder="1" applyAlignment="1">
      <alignment horizontal="center" vertical="center" wrapText="1"/>
    </xf>
    <xf numFmtId="0" fontId="144" fillId="10" borderId="138" xfId="7" applyFont="1" applyFill="1" applyBorder="1" applyAlignment="1">
      <alignment horizontal="center" vertical="center" wrapText="1"/>
    </xf>
    <xf numFmtId="49" fontId="144" fillId="10" borderId="132" xfId="7" applyNumberFormat="1" applyFont="1" applyFill="1" applyBorder="1" applyAlignment="1">
      <alignment horizontal="center" vertical="center" wrapText="1"/>
    </xf>
    <xf numFmtId="0" fontId="108" fillId="10" borderId="139" xfId="7" applyFont="1" applyFill="1" applyBorder="1" applyAlignment="1">
      <alignment horizontal="center"/>
    </xf>
    <xf numFmtId="0" fontId="147" fillId="0" borderId="138" xfId="7" applyFont="1" applyFill="1" applyBorder="1" applyAlignment="1" applyProtection="1">
      <alignment horizontal="right"/>
    </xf>
    <xf numFmtId="0" fontId="104" fillId="14" borderId="8" xfId="4" applyNumberFormat="1" applyFont="1" applyFill="1" applyBorder="1" applyAlignment="1">
      <alignment horizontal="left"/>
    </xf>
    <xf numFmtId="0" fontId="89" fillId="17" borderId="73" xfId="0" applyFont="1" applyFill="1" applyBorder="1"/>
    <xf numFmtId="0" fontId="89" fillId="17" borderId="74" xfId="0" applyFont="1" applyFill="1" applyBorder="1" applyAlignment="1">
      <alignment horizontal="left" vertical="top"/>
    </xf>
    <xf numFmtId="0" fontId="89" fillId="17" borderId="74" xfId="0" applyFont="1" applyFill="1" applyBorder="1" applyAlignment="1">
      <alignment vertical="top" wrapText="1"/>
    </xf>
    <xf numFmtId="0" fontId="94" fillId="17" borderId="75" xfId="0" applyFont="1" applyFill="1" applyBorder="1" applyAlignment="1">
      <alignment vertical="top"/>
    </xf>
    <xf numFmtId="6" fontId="89" fillId="0" borderId="15" xfId="4" applyNumberFormat="1" applyFont="1" applyBorder="1" applyAlignment="1" applyProtection="1">
      <alignment horizontal="center"/>
      <protection locked="0"/>
    </xf>
    <xf numFmtId="0" fontId="95" fillId="0" borderId="0" xfId="4" applyFont="1" applyFill="1" applyBorder="1" applyAlignment="1" applyProtection="1">
      <alignment horizontal="center" vertical="center"/>
    </xf>
    <xf numFmtId="3" fontId="89" fillId="0" borderId="0" xfId="4" applyNumberFormat="1" applyFont="1" applyBorder="1" applyAlignment="1" applyProtection="1">
      <alignment horizontal="right" indent="1"/>
    </xf>
    <xf numFmtId="5" fontId="89" fillId="0" borderId="0" xfId="4" applyNumberFormat="1" applyFont="1" applyBorder="1" applyAlignment="1" applyProtection="1"/>
    <xf numFmtId="5" fontId="89" fillId="0" borderId="0" xfId="4" applyNumberFormat="1" applyFont="1" applyBorder="1" applyAlignment="1" applyProtection="1">
      <alignment horizontal="center"/>
    </xf>
    <xf numFmtId="0" fontId="94" fillId="0" borderId="0" xfId="17" quotePrefix="1" applyFont="1" applyAlignment="1">
      <alignment horizontal="left" vertical="top"/>
    </xf>
    <xf numFmtId="0" fontId="94" fillId="0" borderId="0" xfId="17" applyFont="1" applyAlignment="1">
      <alignment horizontal="left" vertical="top"/>
    </xf>
    <xf numFmtId="0" fontId="94" fillId="0" borderId="0" xfId="17" applyFont="1" applyAlignment="1">
      <alignment horizontal="center" vertical="top"/>
    </xf>
    <xf numFmtId="0" fontId="94" fillId="0" borderId="0" xfId="17" applyFont="1" applyAlignment="1">
      <alignment horizontal="left" vertical="top" wrapText="1"/>
    </xf>
    <xf numFmtId="0" fontId="94" fillId="0" borderId="0" xfId="16" applyFont="1" applyAlignment="1">
      <alignment vertical="center"/>
    </xf>
    <xf numFmtId="0" fontId="94" fillId="0" borderId="0" xfId="17" applyFont="1" applyAlignment="1">
      <alignment vertical="center"/>
    </xf>
    <xf numFmtId="0" fontId="116" fillId="0" borderId="0" xfId="2" applyFont="1" applyAlignment="1" applyProtection="1">
      <alignment horizontal="right" vertical="center"/>
    </xf>
    <xf numFmtId="0" fontId="25" fillId="0" borderId="0" xfId="2" applyAlignment="1" applyProtection="1">
      <alignment vertical="center"/>
    </xf>
    <xf numFmtId="0" fontId="94" fillId="10" borderId="14" xfId="0" applyFont="1" applyFill="1" applyBorder="1" applyAlignment="1" applyProtection="1">
      <alignment vertical="center"/>
    </xf>
    <xf numFmtId="0" fontId="94" fillId="10" borderId="2" xfId="0" applyFont="1" applyFill="1" applyBorder="1" applyAlignment="1" applyProtection="1">
      <alignment vertical="center"/>
    </xf>
    <xf numFmtId="0" fontId="93" fillId="0" borderId="14" xfId="0" applyFont="1" applyBorder="1" applyAlignment="1" applyProtection="1">
      <alignment horizontal="left" vertical="center" indent="1"/>
    </xf>
    <xf numFmtId="0" fontId="73" fillId="0" borderId="14" xfId="0" applyFont="1" applyBorder="1" applyAlignment="1" applyProtection="1">
      <alignment horizontal="left" vertical="center" indent="1"/>
    </xf>
    <xf numFmtId="0" fontId="95" fillId="0" borderId="57" xfId="4" applyNumberFormat="1" applyFont="1" applyBorder="1" applyAlignment="1" applyProtection="1">
      <alignment horizontal="center"/>
      <protection locked="0"/>
    </xf>
    <xf numFmtId="0" fontId="80" fillId="12" borderId="0" xfId="0" applyFont="1" applyFill="1" applyAlignment="1">
      <alignment horizontal="center"/>
    </xf>
    <xf numFmtId="0" fontId="81" fillId="0" borderId="0" xfId="0" applyFont="1" applyAlignment="1">
      <alignment horizontal="center"/>
    </xf>
    <xf numFmtId="41" fontId="108" fillId="18" borderId="117" xfId="0" applyNumberFormat="1" applyFont="1" applyFill="1" applyBorder="1" applyAlignment="1" applyProtection="1">
      <alignment horizontal="right" shrinkToFit="1"/>
      <protection locked="0"/>
    </xf>
    <xf numFmtId="41" fontId="108" fillId="11" borderId="119" xfId="0" applyNumberFormat="1" applyFont="1" applyFill="1" applyBorder="1" applyAlignment="1">
      <alignment horizontal="right" shrinkToFit="1"/>
    </xf>
    <xf numFmtId="38" fontId="95" fillId="16" borderId="2" xfId="0" applyNumberFormat="1" applyFont="1" applyFill="1" applyBorder="1" applyAlignment="1" applyProtection="1">
      <alignment horizontal="right" vertical="center" shrinkToFit="1"/>
    </xf>
    <xf numFmtId="0" fontId="89" fillId="0" borderId="0" xfId="0" applyFont="1" applyBorder="1" applyAlignment="1" applyProtection="1">
      <alignment horizontal="center" vertical="center" shrinkToFit="1"/>
    </xf>
    <xf numFmtId="0" fontId="89" fillId="0" borderId="0" xfId="0" applyFont="1" applyBorder="1" applyAlignment="1" applyProtection="1">
      <alignment vertical="center" shrinkToFit="1"/>
    </xf>
    <xf numFmtId="38" fontId="95" fillId="16" borderId="2" xfId="0" applyNumberFormat="1" applyFont="1" applyFill="1" applyBorder="1" applyAlignment="1" applyProtection="1">
      <alignment vertical="center" shrinkToFit="1"/>
    </xf>
    <xf numFmtId="41" fontId="95" fillId="0" borderId="2" xfId="0" applyNumberFormat="1" applyFont="1" applyBorder="1" applyAlignment="1" applyProtection="1">
      <alignment vertical="center" shrinkToFit="1"/>
      <protection locked="0"/>
    </xf>
    <xf numFmtId="40" fontId="93" fillId="0" borderId="0" xfId="0" applyNumberFormat="1" applyFont="1" applyBorder="1" applyAlignment="1" applyProtection="1">
      <alignment horizontal="right" shrinkToFit="1"/>
    </xf>
    <xf numFmtId="0" fontId="89" fillId="0" borderId="0" xfId="0" applyFont="1" applyBorder="1" applyAlignment="1" applyProtection="1">
      <alignment horizontal="right" shrinkToFit="1"/>
    </xf>
    <xf numFmtId="0" fontId="88" fillId="0" borderId="0" xfId="0" applyFont="1" applyBorder="1" applyAlignment="1" applyProtection="1">
      <alignment horizontal="center" shrinkToFit="1"/>
    </xf>
    <xf numFmtId="37" fontId="93" fillId="0" borderId="0" xfId="0" applyNumberFormat="1" applyFont="1" applyBorder="1" applyAlignment="1" applyProtection="1">
      <alignment horizontal="right" shrinkToFit="1"/>
    </xf>
    <xf numFmtId="40" fontId="93" fillId="0" borderId="0" xfId="0" applyNumberFormat="1" applyFont="1" applyFill="1" applyBorder="1" applyAlignment="1" applyProtection="1">
      <alignment horizontal="right" shrinkToFit="1"/>
    </xf>
    <xf numFmtId="40" fontId="93" fillId="0" borderId="0" xfId="0" applyNumberFormat="1" applyFont="1" applyBorder="1" applyAlignment="1" applyProtection="1">
      <alignment horizontal="right" vertical="center" shrinkToFit="1"/>
    </xf>
    <xf numFmtId="40" fontId="93" fillId="0" borderId="0" xfId="0" applyNumberFormat="1" applyFont="1" applyFill="1" applyBorder="1" applyAlignment="1" applyProtection="1">
      <alignment horizontal="right" vertical="center" shrinkToFit="1"/>
    </xf>
    <xf numFmtId="0" fontId="93" fillId="0" borderId="0" xfId="0" applyFont="1" applyBorder="1" applyAlignment="1" applyProtection="1">
      <alignment horizontal="right" shrinkToFit="1"/>
    </xf>
    <xf numFmtId="175" fontId="93" fillId="0" borderId="0" xfId="0" applyNumberFormat="1" applyFont="1" applyFill="1" applyBorder="1" applyAlignment="1" applyProtection="1">
      <alignment horizontal="right" shrinkToFit="1"/>
    </xf>
    <xf numFmtId="0" fontId="88" fillId="0" borderId="0" xfId="0" applyFont="1" applyBorder="1" applyAlignment="1" applyProtection="1">
      <alignment horizontal="right" shrinkToFit="1"/>
    </xf>
    <xf numFmtId="0" fontId="95" fillId="0" borderId="0" xfId="11" applyNumberFormat="1" applyFont="1" applyBorder="1" applyAlignment="1" applyProtection="1">
      <alignment horizontal="right" shrinkToFit="1"/>
    </xf>
    <xf numFmtId="0" fontId="93" fillId="0" borderId="0" xfId="11" applyNumberFormat="1" applyFont="1" applyBorder="1" applyAlignment="1" applyProtection="1">
      <alignment horizontal="right" shrinkToFit="1"/>
    </xf>
    <xf numFmtId="2" fontId="93" fillId="0" borderId="0" xfId="0" applyNumberFormat="1" applyFont="1" applyBorder="1" applyAlignment="1" applyProtection="1">
      <alignment horizontal="right" shrinkToFit="1"/>
    </xf>
    <xf numFmtId="0" fontId="89" fillId="0" borderId="0" xfId="0" applyFont="1" applyBorder="1" applyAlignment="1" applyProtection="1">
      <alignment shrinkToFit="1"/>
    </xf>
    <xf numFmtId="0" fontId="93" fillId="0" borderId="0" xfId="11" quotePrefix="1" applyNumberFormat="1" applyFont="1" applyBorder="1" applyAlignment="1" applyProtection="1">
      <alignment horizontal="right" shrinkToFit="1"/>
    </xf>
    <xf numFmtId="1" fontId="95" fillId="0" borderId="0" xfId="11" applyNumberFormat="1" applyFont="1" applyBorder="1" applyAlignment="1" applyProtection="1">
      <alignment horizontal="right" shrinkToFit="1"/>
    </xf>
    <xf numFmtId="2" fontId="93" fillId="0" borderId="0" xfId="0" applyNumberFormat="1" applyFont="1" applyBorder="1" applyAlignment="1" applyProtection="1">
      <alignment horizontal="right" vertical="center" shrinkToFit="1"/>
    </xf>
    <xf numFmtId="172" fontId="93" fillId="0" borderId="0" xfId="0" applyNumberFormat="1" applyFont="1" applyBorder="1" applyAlignment="1" applyProtection="1">
      <alignment horizontal="right" shrinkToFit="1"/>
    </xf>
    <xf numFmtId="2" fontId="104" fillId="0" borderId="0" xfId="0" applyNumberFormat="1" applyFont="1" applyFill="1" applyBorder="1" applyAlignment="1" applyProtection="1">
      <alignment horizontal="right" shrinkToFit="1"/>
    </xf>
    <xf numFmtId="0" fontId="89" fillId="0" borderId="0" xfId="0" applyFont="1" applyFill="1" applyBorder="1" applyAlignment="1" applyProtection="1">
      <alignment shrinkToFit="1"/>
    </xf>
    <xf numFmtId="0" fontId="101" fillId="0" borderId="0" xfId="11" applyNumberFormat="1" applyFont="1" applyFill="1" applyBorder="1" applyAlignment="1" applyProtection="1">
      <alignment horizontal="right" shrinkToFit="1"/>
    </xf>
    <xf numFmtId="38" fontId="89" fillId="0" borderId="19" xfId="0" applyNumberFormat="1" applyFont="1" applyBorder="1" applyAlignment="1" applyProtection="1">
      <alignment horizontal="right" shrinkToFit="1"/>
      <protection locked="0"/>
    </xf>
    <xf numFmtId="38" fontId="89" fillId="0" borderId="2" xfId="0" applyNumberFormat="1" applyFont="1" applyBorder="1" applyAlignment="1" applyProtection="1">
      <alignment horizontal="right" shrinkToFit="1"/>
      <protection locked="0"/>
    </xf>
    <xf numFmtId="38" fontId="89" fillId="0" borderId="2" xfId="0" applyNumberFormat="1" applyFont="1" applyFill="1" applyBorder="1" applyAlignment="1" applyProtection="1">
      <alignment horizontal="right" shrinkToFit="1"/>
      <protection locked="0"/>
    </xf>
    <xf numFmtId="38" fontId="89" fillId="3" borderId="24" xfId="0" applyNumberFormat="1" applyFont="1" applyFill="1" applyBorder="1" applyAlignment="1" applyProtection="1">
      <alignment horizontal="right" shrinkToFit="1"/>
    </xf>
    <xf numFmtId="38" fontId="89" fillId="3" borderId="5" xfId="0" applyNumberFormat="1" applyFont="1" applyFill="1" applyBorder="1" applyAlignment="1" applyProtection="1">
      <alignment horizontal="right" shrinkToFit="1"/>
    </xf>
    <xf numFmtId="38" fontId="89" fillId="0" borderId="17" xfId="0" applyNumberFormat="1" applyFont="1" applyBorder="1" applyAlignment="1" applyProtection="1">
      <alignment horizontal="right" shrinkToFit="1"/>
      <protection locked="0"/>
    </xf>
    <xf numFmtId="38" fontId="89" fillId="0" borderId="0" xfId="0" applyNumberFormat="1" applyFont="1" applyBorder="1" applyAlignment="1" applyProtection="1">
      <alignment horizontal="right" shrinkToFit="1"/>
      <protection locked="0"/>
    </xf>
    <xf numFmtId="38" fontId="89" fillId="0" borderId="17" xfId="0" applyNumberFormat="1" applyFont="1" applyFill="1" applyBorder="1" applyAlignment="1" applyProtection="1">
      <alignment horizontal="right" shrinkToFit="1"/>
      <protection locked="0"/>
    </xf>
    <xf numFmtId="38" fontId="89" fillId="2" borderId="17" xfId="0" applyNumberFormat="1" applyFont="1" applyFill="1" applyBorder="1" applyAlignment="1" applyProtection="1">
      <alignment horizontal="right" shrinkToFit="1"/>
    </xf>
    <xf numFmtId="38" fontId="89" fillId="0" borderId="19" xfId="0" applyNumberFormat="1" applyFont="1" applyFill="1" applyBorder="1" applyAlignment="1" applyProtection="1">
      <alignment horizontal="right" shrinkToFit="1"/>
      <protection locked="0"/>
    </xf>
    <xf numFmtId="38" fontId="89" fillId="2" borderId="24" xfId="0" applyNumberFormat="1" applyFont="1" applyFill="1" applyBorder="1" applyAlignment="1" applyProtection="1">
      <alignment horizontal="right" shrinkToFit="1"/>
    </xf>
    <xf numFmtId="38" fontId="89" fillId="0" borderId="18" xfId="0" applyNumberFormat="1" applyFont="1" applyFill="1" applyBorder="1" applyAlignment="1" applyProtection="1">
      <alignment horizontal="right" shrinkToFit="1"/>
      <protection locked="0"/>
    </xf>
    <xf numFmtId="38" fontId="89" fillId="0" borderId="24" xfId="0" applyNumberFormat="1" applyFont="1" applyFill="1" applyBorder="1" applyAlignment="1" applyProtection="1">
      <alignment horizontal="right" shrinkToFit="1"/>
      <protection locked="0"/>
    </xf>
    <xf numFmtId="38" fontId="89" fillId="2" borderId="18" xfId="0" applyNumberFormat="1" applyFont="1" applyFill="1" applyBorder="1" applyAlignment="1" applyProtection="1">
      <alignment horizontal="right" shrinkToFit="1"/>
    </xf>
    <xf numFmtId="38" fontId="89" fillId="0" borderId="18" xfId="0" applyNumberFormat="1" applyFont="1" applyBorder="1" applyAlignment="1" applyProtection="1">
      <alignment horizontal="right" shrinkToFit="1"/>
      <protection locked="0"/>
    </xf>
    <xf numFmtId="38" fontId="89" fillId="16" borderId="64" xfId="0" applyNumberFormat="1" applyFont="1" applyFill="1" applyBorder="1" applyAlignment="1" applyProtection="1">
      <alignment horizontal="right" shrinkToFit="1"/>
    </xf>
    <xf numFmtId="38" fontId="89" fillId="14" borderId="9" xfId="0" applyNumberFormat="1" applyFont="1" applyFill="1" applyBorder="1" applyAlignment="1" applyProtection="1">
      <alignment horizontal="right" shrinkToFit="1"/>
    </xf>
    <xf numFmtId="38" fontId="89" fillId="14" borderId="6" xfId="0" applyNumberFormat="1" applyFont="1" applyFill="1" applyBorder="1" applyAlignment="1" applyProtection="1">
      <alignment horizontal="right" shrinkToFit="1"/>
    </xf>
    <xf numFmtId="38" fontId="89" fillId="14" borderId="14" xfId="0" applyNumberFormat="1" applyFont="1" applyFill="1" applyBorder="1" applyAlignment="1" applyProtection="1">
      <alignment horizontal="right" shrinkToFit="1"/>
    </xf>
    <xf numFmtId="38" fontId="89" fillId="14" borderId="19" xfId="0" applyNumberFormat="1" applyFont="1" applyFill="1" applyBorder="1" applyAlignment="1" applyProtection="1">
      <alignment horizontal="right" shrinkToFit="1"/>
    </xf>
    <xf numFmtId="38" fontId="89" fillId="2" borderId="5" xfId="0" applyNumberFormat="1" applyFont="1" applyFill="1" applyBorder="1" applyAlignment="1" applyProtection="1">
      <alignment horizontal="right" shrinkToFit="1"/>
    </xf>
    <xf numFmtId="38" fontId="89" fillId="2" borderId="0" xfId="0" applyNumberFormat="1" applyFont="1" applyFill="1" applyBorder="1" applyAlignment="1" applyProtection="1">
      <alignment horizontal="right" shrinkToFit="1"/>
    </xf>
    <xf numFmtId="38" fontId="89" fillId="16" borderId="26" xfId="0" applyNumberFormat="1" applyFont="1" applyFill="1" applyBorder="1" applyAlignment="1" applyProtection="1">
      <alignment horizontal="right" shrinkToFit="1"/>
    </xf>
    <xf numFmtId="38" fontId="89" fillId="14" borderId="23" xfId="0" applyNumberFormat="1" applyFont="1" applyFill="1" applyBorder="1" applyAlignment="1" applyProtection="1">
      <alignment horizontal="right" shrinkToFit="1"/>
    </xf>
    <xf numFmtId="38" fontId="89" fillId="14" borderId="10" xfId="0" applyNumberFormat="1" applyFont="1" applyFill="1" applyBorder="1" applyAlignment="1" applyProtection="1">
      <alignment horizontal="right" shrinkToFit="1"/>
    </xf>
    <xf numFmtId="38" fontId="89" fillId="0" borderId="8" xfId="0" applyNumberFormat="1" applyFont="1" applyFill="1" applyBorder="1" applyAlignment="1" applyProtection="1">
      <alignment horizontal="right" shrinkToFit="1"/>
      <protection locked="0"/>
    </xf>
    <xf numFmtId="38" fontId="89" fillId="0" borderId="23" xfId="0" applyNumberFormat="1" applyFont="1" applyFill="1" applyBorder="1" applyAlignment="1" applyProtection="1">
      <alignment horizontal="right" shrinkToFit="1"/>
      <protection locked="0"/>
    </xf>
    <xf numFmtId="38" fontId="89" fillId="0" borderId="24" xfId="0" applyNumberFormat="1" applyFont="1" applyBorder="1" applyAlignment="1" applyProtection="1">
      <alignment horizontal="right" shrinkToFit="1"/>
      <protection locked="0"/>
    </xf>
    <xf numFmtId="38" fontId="89" fillId="16" borderId="24" xfId="0" applyNumberFormat="1" applyFont="1" applyFill="1" applyBorder="1" applyAlignment="1" applyProtection="1">
      <alignment horizontal="right" shrinkToFit="1"/>
    </xf>
    <xf numFmtId="38" fontId="89" fillId="16" borderId="17" xfId="0" applyNumberFormat="1" applyFont="1" applyFill="1" applyBorder="1" applyAlignment="1" applyProtection="1">
      <alignment horizontal="right" shrinkToFit="1"/>
    </xf>
    <xf numFmtId="38" fontId="89" fillId="14" borderId="20" xfId="0" applyNumberFormat="1" applyFont="1" applyFill="1" applyBorder="1" applyAlignment="1" applyProtection="1">
      <alignment horizontal="right" shrinkToFit="1"/>
    </xf>
    <xf numFmtId="38" fontId="89" fillId="14" borderId="62" xfId="0" applyNumberFormat="1" applyFont="1" applyFill="1" applyBorder="1" applyAlignment="1" applyProtection="1">
      <alignment horizontal="right" shrinkToFit="1"/>
    </xf>
    <xf numFmtId="38" fontId="95" fillId="2" borderId="24" xfId="0" applyNumberFormat="1" applyFont="1" applyFill="1" applyBorder="1" applyAlignment="1">
      <alignment horizontal="right" shrinkToFit="1"/>
    </xf>
    <xf numFmtId="38" fontId="89" fillId="2" borderId="17" xfId="0" applyNumberFormat="1" applyFont="1" applyFill="1" applyBorder="1" applyAlignment="1">
      <alignment horizontal="right" shrinkToFit="1"/>
    </xf>
    <xf numFmtId="38" fontId="89" fillId="16" borderId="18" xfId="0" applyNumberFormat="1" applyFont="1" applyFill="1" applyBorder="1" applyAlignment="1" applyProtection="1">
      <alignment horizontal="right" shrinkToFit="1"/>
    </xf>
    <xf numFmtId="38" fontId="89" fillId="16" borderId="2" xfId="0" applyNumberFormat="1" applyFont="1" applyFill="1" applyBorder="1" applyAlignment="1" applyProtection="1">
      <alignment horizontal="right" shrinkToFit="1"/>
    </xf>
    <xf numFmtId="38" fontId="89" fillId="3" borderId="14" xfId="0" applyNumberFormat="1" applyFont="1" applyFill="1" applyBorder="1" applyAlignment="1" applyProtection="1">
      <alignment horizontal="right" shrinkToFit="1"/>
    </xf>
    <xf numFmtId="38" fontId="89" fillId="3" borderId="0" xfId="0" applyNumberFormat="1" applyFont="1" applyFill="1" applyBorder="1" applyAlignment="1" applyProtection="1">
      <alignment horizontal="right" shrinkToFit="1"/>
    </xf>
    <xf numFmtId="38" fontId="89" fillId="3" borderId="17" xfId="0" applyNumberFormat="1" applyFont="1" applyFill="1" applyBorder="1" applyAlignment="1" applyProtection="1">
      <alignment horizontal="right" shrinkToFit="1"/>
    </xf>
    <xf numFmtId="38" fontId="89" fillId="3" borderId="23" xfId="0" applyNumberFormat="1" applyFont="1" applyFill="1" applyBorder="1" applyAlignment="1" applyProtection="1">
      <alignment horizontal="right" shrinkToFit="1"/>
    </xf>
    <xf numFmtId="38" fontId="89" fillId="3" borderId="2" xfId="0" applyNumberFormat="1" applyFont="1" applyFill="1" applyBorder="1" applyAlignment="1" applyProtection="1">
      <alignment horizontal="right" shrinkToFit="1"/>
    </xf>
    <xf numFmtId="38" fontId="89" fillId="0" borderId="9" xfId="0" applyNumberFormat="1" applyFont="1" applyBorder="1" applyAlignment="1" applyProtection="1">
      <alignment horizontal="right" shrinkToFit="1"/>
      <protection locked="0"/>
    </xf>
    <xf numFmtId="38" fontId="89" fillId="0" borderId="10" xfId="0" applyNumberFormat="1" applyFont="1" applyBorder="1" applyAlignment="1" applyProtection="1">
      <alignment horizontal="right" shrinkToFit="1"/>
      <protection locked="0"/>
    </xf>
    <xf numFmtId="38" fontId="89" fillId="14" borderId="21" xfId="0" applyNumberFormat="1" applyFont="1" applyFill="1" applyBorder="1" applyAlignment="1" applyProtection="1">
      <alignment horizontal="right" shrinkToFit="1"/>
    </xf>
    <xf numFmtId="38" fontId="89" fillId="3" borderId="10" xfId="0" applyNumberFormat="1" applyFont="1" applyFill="1" applyBorder="1" applyAlignment="1" applyProtection="1">
      <alignment horizontal="right" shrinkToFit="1"/>
    </xf>
    <xf numFmtId="38" fontId="89" fillId="3" borderId="18" xfId="0" applyNumberFormat="1" applyFont="1" applyFill="1" applyBorder="1" applyAlignment="1" applyProtection="1">
      <alignment horizontal="right" shrinkToFit="1"/>
    </xf>
    <xf numFmtId="38" fontId="89" fillId="16" borderId="5" xfId="0" applyNumberFormat="1" applyFont="1" applyFill="1" applyBorder="1" applyAlignment="1" applyProtection="1">
      <alignment horizontal="right" shrinkToFit="1"/>
    </xf>
    <xf numFmtId="38" fontId="89" fillId="16" borderId="9" xfId="0" applyNumberFormat="1" applyFont="1" applyFill="1" applyBorder="1" applyAlignment="1" applyProtection="1">
      <alignment horizontal="right" shrinkToFit="1"/>
    </xf>
    <xf numFmtId="38" fontId="89" fillId="3" borderId="19" xfId="0" applyNumberFormat="1" applyFont="1" applyFill="1" applyBorder="1" applyAlignment="1" applyProtection="1">
      <alignment horizontal="right" shrinkToFit="1"/>
    </xf>
    <xf numFmtId="38" fontId="89" fillId="16" borderId="0" xfId="0" applyNumberFormat="1" applyFont="1" applyFill="1" applyAlignment="1" applyProtection="1">
      <alignment horizontal="right" shrinkToFit="1"/>
    </xf>
    <xf numFmtId="38" fontId="89" fillId="16" borderId="76" xfId="0" applyNumberFormat="1" applyFont="1" applyFill="1" applyBorder="1" applyAlignment="1" applyProtection="1">
      <alignment horizontal="right" shrinkToFit="1"/>
    </xf>
    <xf numFmtId="38" fontId="89" fillId="2" borderId="2" xfId="0" applyNumberFormat="1" applyFont="1" applyFill="1" applyBorder="1" applyAlignment="1" applyProtection="1">
      <alignment horizontal="right" shrinkToFit="1"/>
    </xf>
    <xf numFmtId="38" fontId="89" fillId="16" borderId="25" xfId="0" applyNumberFormat="1" applyFont="1" applyFill="1" applyBorder="1" applyAlignment="1" applyProtection="1">
      <alignment horizontal="right" shrinkToFit="1"/>
    </xf>
    <xf numFmtId="38" fontId="89" fillId="2" borderId="76" xfId="0" applyNumberFormat="1" applyFont="1" applyFill="1" applyBorder="1" applyAlignment="1" applyProtection="1">
      <alignment horizontal="right" shrinkToFit="1"/>
    </xf>
    <xf numFmtId="38" fontId="89" fillId="0" borderId="26" xfId="0" applyNumberFormat="1" applyFont="1" applyFill="1" applyBorder="1" applyAlignment="1" applyProtection="1">
      <alignment horizontal="right" shrinkToFit="1"/>
      <protection locked="0"/>
    </xf>
    <xf numFmtId="38" fontId="89" fillId="0" borderId="22" xfId="0" applyNumberFormat="1" applyFont="1" applyFill="1" applyBorder="1" applyAlignment="1" applyProtection="1">
      <alignment horizontal="right" shrinkToFit="1"/>
      <protection locked="0"/>
    </xf>
    <xf numFmtId="38" fontId="89" fillId="0" borderId="25" xfId="0" applyNumberFormat="1" applyFont="1" applyFill="1" applyBorder="1" applyAlignment="1" applyProtection="1">
      <alignment horizontal="right" shrinkToFit="1"/>
      <protection locked="0"/>
    </xf>
    <xf numFmtId="38" fontId="89" fillId="16" borderId="22" xfId="0" applyNumberFormat="1" applyFont="1" applyFill="1" applyBorder="1" applyAlignment="1" applyProtection="1">
      <alignment horizontal="right" shrinkToFit="1"/>
    </xf>
    <xf numFmtId="38" fontId="89" fillId="0" borderId="27" xfId="0" applyNumberFormat="1" applyFont="1" applyFill="1" applyBorder="1" applyAlignment="1" applyProtection="1">
      <alignment horizontal="right" shrinkToFit="1"/>
      <protection locked="0"/>
    </xf>
    <xf numFmtId="38" fontId="89" fillId="0" borderId="0" xfId="0" applyNumberFormat="1" applyFont="1" applyAlignment="1" applyProtection="1">
      <alignment horizontal="right" shrinkToFit="1"/>
      <protection locked="0"/>
    </xf>
    <xf numFmtId="38" fontId="89" fillId="0" borderId="23" xfId="0" applyNumberFormat="1" applyFont="1" applyBorder="1" applyAlignment="1" applyProtection="1">
      <alignment horizontal="right" shrinkToFit="1"/>
      <protection locked="0"/>
    </xf>
    <xf numFmtId="38" fontId="89" fillId="16" borderId="61" xfId="0" applyNumberFormat="1" applyFont="1" applyFill="1" applyBorder="1" applyAlignment="1" applyProtection="1">
      <alignment horizontal="right" shrinkToFit="1"/>
    </xf>
    <xf numFmtId="38" fontId="89" fillId="3" borderId="7" xfId="0" applyNumberFormat="1" applyFont="1" applyFill="1" applyBorder="1" applyAlignment="1" applyProtection="1">
      <alignment horizontal="right" shrinkToFit="1"/>
    </xf>
    <xf numFmtId="37" fontId="89" fillId="16" borderId="61" xfId="0" applyNumberFormat="1" applyFont="1" applyFill="1" applyBorder="1" applyAlignment="1" applyProtection="1">
      <alignment horizontal="right" shrinkToFit="1"/>
    </xf>
    <xf numFmtId="37" fontId="89" fillId="16" borderId="26" xfId="0" applyNumberFormat="1" applyFont="1" applyFill="1" applyBorder="1" applyAlignment="1" applyProtection="1">
      <alignment horizontal="right" shrinkToFit="1"/>
    </xf>
    <xf numFmtId="37" fontId="89" fillId="3" borderId="7" xfId="0" applyNumberFormat="1" applyFont="1" applyFill="1" applyBorder="1" applyAlignment="1" applyProtection="1">
      <alignment horizontal="right" shrinkToFit="1"/>
    </xf>
    <xf numFmtId="37" fontId="89" fillId="3" borderId="24" xfId="0" applyNumberFormat="1" applyFont="1" applyFill="1" applyBorder="1" applyAlignment="1" applyProtection="1">
      <alignment horizontal="right" shrinkToFit="1"/>
    </xf>
    <xf numFmtId="38" fontId="89" fillId="0" borderId="9" xfId="0" applyNumberFormat="1" applyFont="1" applyFill="1" applyBorder="1" applyAlignment="1" applyProtection="1">
      <alignment horizontal="right" shrinkToFit="1"/>
      <protection locked="0"/>
    </xf>
    <xf numFmtId="38" fontId="89" fillId="3" borderId="0" xfId="0" applyNumberFormat="1" applyFont="1" applyFill="1" applyAlignment="1" applyProtection="1">
      <alignment horizontal="right" shrinkToFit="1"/>
    </xf>
    <xf numFmtId="38" fontId="89" fillId="16" borderId="63" xfId="0" applyNumberFormat="1" applyFont="1" applyFill="1" applyBorder="1" applyAlignment="1" applyProtection="1">
      <alignment horizontal="right" shrinkToFit="1"/>
    </xf>
    <xf numFmtId="38" fontId="89" fillId="16" borderId="8" xfId="0" applyNumberFormat="1" applyFont="1" applyFill="1" applyBorder="1" applyAlignment="1" applyProtection="1">
      <alignment horizontal="right" shrinkToFit="1"/>
    </xf>
    <xf numFmtId="38" fontId="89" fillId="3" borderId="9" xfId="0" applyNumberFormat="1" applyFont="1" applyFill="1" applyBorder="1" applyAlignment="1" applyProtection="1">
      <alignment horizontal="right" shrinkToFit="1"/>
    </xf>
    <xf numFmtId="38" fontId="89" fillId="3" borderId="77" xfId="0" applyNumberFormat="1" applyFont="1" applyFill="1" applyBorder="1" applyAlignment="1" applyProtection="1">
      <alignment horizontal="right" shrinkToFit="1"/>
    </xf>
    <xf numFmtId="38" fontId="89" fillId="3" borderId="76" xfId="0" applyNumberFormat="1" applyFont="1" applyFill="1" applyBorder="1" applyAlignment="1" applyProtection="1">
      <alignment horizontal="right" shrinkToFit="1"/>
    </xf>
    <xf numFmtId="38" fontId="89" fillId="0" borderId="18" xfId="0" applyNumberFormat="1" applyFont="1" applyBorder="1" applyAlignment="1" applyProtection="1">
      <alignment horizontal="right" shrinkToFit="1"/>
      <protection locked="0"/>
    </xf>
    <xf numFmtId="38" fontId="89" fillId="3" borderId="18" xfId="0" applyNumberFormat="1" applyFont="1" applyFill="1" applyBorder="1" applyAlignment="1" applyProtection="1">
      <alignment horizontal="right" shrinkToFit="1"/>
    </xf>
    <xf numFmtId="38" fontId="89" fillId="3" borderId="27" xfId="0" applyNumberFormat="1" applyFont="1" applyFill="1" applyBorder="1" applyAlignment="1" applyProtection="1">
      <alignment horizontal="right" shrinkToFit="1"/>
    </xf>
    <xf numFmtId="38" fontId="89" fillId="0" borderId="25" xfId="0" applyNumberFormat="1" applyFont="1" applyBorder="1" applyAlignment="1" applyProtection="1">
      <alignment horizontal="right" shrinkToFit="1"/>
      <protection locked="0"/>
    </xf>
    <xf numFmtId="38" fontId="89" fillId="0" borderId="63" xfId="0" applyNumberFormat="1" applyFont="1" applyBorder="1" applyAlignment="1" applyProtection="1">
      <alignment horizontal="right" shrinkToFit="1"/>
      <protection locked="0"/>
    </xf>
    <xf numFmtId="38" fontId="89" fillId="0" borderId="22" xfId="0" applyNumberFormat="1" applyFont="1" applyBorder="1" applyAlignment="1" applyProtection="1">
      <alignment horizontal="right" shrinkToFit="1"/>
      <protection locked="0"/>
    </xf>
    <xf numFmtId="38" fontId="89" fillId="0" borderId="61" xfId="0" applyNumberFormat="1" applyFont="1" applyFill="1" applyBorder="1" applyAlignment="1" applyProtection="1">
      <alignment horizontal="right" shrinkToFit="1"/>
      <protection locked="0"/>
    </xf>
    <xf numFmtId="38" fontId="89" fillId="0" borderId="26" xfId="0" applyNumberFormat="1" applyFont="1" applyBorder="1" applyAlignment="1" applyProtection="1">
      <alignment horizontal="right" shrinkToFit="1"/>
      <protection locked="0"/>
    </xf>
    <xf numFmtId="38" fontId="89" fillId="0" borderId="44" xfId="0" applyNumberFormat="1" applyFont="1" applyBorder="1" applyAlignment="1" applyProtection="1">
      <alignment horizontal="right" vertical="center" shrinkToFit="1"/>
      <protection locked="0"/>
    </xf>
    <xf numFmtId="38" fontId="89" fillId="0" borderId="25" xfId="0" applyNumberFormat="1" applyFont="1" applyBorder="1" applyAlignment="1" applyProtection="1">
      <alignment horizontal="right" vertical="center" shrinkToFit="1"/>
      <protection locked="0"/>
    </xf>
    <xf numFmtId="38" fontId="89" fillId="0" borderId="26" xfId="0" applyNumberFormat="1" applyFont="1" applyFill="1" applyBorder="1" applyAlignment="1" applyProtection="1">
      <alignment horizontal="right" vertical="center" shrinkToFit="1"/>
      <protection locked="0"/>
    </xf>
    <xf numFmtId="38" fontId="89" fillId="0" borderId="25" xfId="0" applyNumberFormat="1" applyFont="1" applyFill="1" applyBorder="1" applyAlignment="1" applyProtection="1">
      <alignment horizontal="right" vertical="center" shrinkToFit="1"/>
      <protection locked="0"/>
    </xf>
    <xf numFmtId="38" fontId="89" fillId="16" borderId="44" xfId="0" applyNumberFormat="1" applyFont="1" applyFill="1" applyBorder="1" applyAlignment="1" applyProtection="1">
      <alignment horizontal="right" shrinkToFit="1"/>
    </xf>
    <xf numFmtId="38" fontId="89" fillId="3" borderId="21" xfId="0" applyNumberFormat="1" applyFont="1" applyFill="1" applyBorder="1" applyAlignment="1" applyProtection="1">
      <alignment horizontal="right" vertical="center" shrinkToFit="1"/>
    </xf>
    <xf numFmtId="38" fontId="89" fillId="3" borderId="76" xfId="0" applyNumberFormat="1" applyFont="1" applyFill="1" applyBorder="1" applyAlignment="1" applyProtection="1">
      <alignment horizontal="right" vertical="center" shrinkToFit="1"/>
    </xf>
    <xf numFmtId="38" fontId="89" fillId="3" borderId="0" xfId="0" applyNumberFormat="1" applyFont="1" applyFill="1" applyAlignment="1" applyProtection="1">
      <alignment horizontal="right" vertical="center" shrinkToFit="1"/>
    </xf>
    <xf numFmtId="38" fontId="89" fillId="3" borderId="24" xfId="0" applyNumberFormat="1" applyFont="1" applyFill="1" applyBorder="1" applyAlignment="1" applyProtection="1">
      <alignment horizontal="right" vertical="center" shrinkToFit="1"/>
    </xf>
    <xf numFmtId="38" fontId="89" fillId="3" borderId="73" xfId="0" applyNumberFormat="1" applyFont="1" applyFill="1" applyBorder="1" applyAlignment="1" applyProtection="1">
      <alignment horizontal="right" shrinkToFit="1"/>
    </xf>
    <xf numFmtId="38" fontId="89" fillId="0" borderId="2" xfId="0" applyNumberFormat="1" applyFont="1" applyFill="1" applyBorder="1" applyAlignment="1" applyProtection="1">
      <alignment horizontal="right" vertical="center" shrinkToFit="1"/>
      <protection locked="0"/>
    </xf>
    <xf numFmtId="38" fontId="89" fillId="2" borderId="2" xfId="0" applyNumberFormat="1" applyFont="1" applyFill="1" applyBorder="1" applyAlignment="1" applyProtection="1">
      <alignment horizontal="right" vertical="center" shrinkToFit="1"/>
    </xf>
    <xf numFmtId="38" fontId="89" fillId="0" borderId="140" xfId="0" applyNumberFormat="1" applyFont="1" applyFill="1" applyBorder="1" applyAlignment="1" applyProtection="1">
      <alignment horizontal="right" shrinkToFit="1"/>
      <protection locked="0"/>
    </xf>
    <xf numFmtId="38" fontId="89" fillId="0" borderId="141" xfId="0" applyNumberFormat="1" applyFont="1" applyFill="1" applyBorder="1" applyAlignment="1" applyProtection="1">
      <alignment horizontal="right" shrinkToFit="1"/>
      <protection locked="0"/>
    </xf>
    <xf numFmtId="38" fontId="89" fillId="0" borderId="142" xfId="0" applyNumberFormat="1" applyFont="1" applyFill="1" applyBorder="1" applyAlignment="1" applyProtection="1">
      <alignment horizontal="right" shrinkToFit="1"/>
      <protection locked="0"/>
    </xf>
    <xf numFmtId="3" fontId="89" fillId="3" borderId="18" xfId="0" applyNumberFormat="1" applyFont="1" applyFill="1" applyBorder="1" applyAlignment="1">
      <alignment horizontal="center" shrinkToFit="1"/>
    </xf>
    <xf numFmtId="3" fontId="89" fillId="3" borderId="24" xfId="0" applyNumberFormat="1" applyFont="1" applyFill="1" applyBorder="1" applyAlignment="1">
      <alignment horizontal="center" shrinkToFit="1"/>
    </xf>
    <xf numFmtId="3" fontId="89" fillId="3" borderId="18" xfId="0" applyNumberFormat="1" applyFont="1" applyFill="1" applyBorder="1" applyAlignment="1">
      <alignment horizontal="right" shrinkToFit="1"/>
    </xf>
    <xf numFmtId="38" fontId="89" fillId="16" borderId="2" xfId="0" applyNumberFormat="1" applyFont="1" applyFill="1" applyBorder="1" applyAlignment="1">
      <alignment horizontal="right" shrinkToFit="1"/>
    </xf>
    <xf numFmtId="38" fontId="89" fillId="3" borderId="24" xfId="0" applyNumberFormat="1" applyFont="1" applyFill="1" applyBorder="1" applyAlignment="1">
      <alignment horizontal="right" shrinkToFit="1"/>
    </xf>
    <xf numFmtId="38" fontId="89" fillId="16" borderId="26" xfId="0" applyNumberFormat="1" applyFont="1" applyFill="1" applyBorder="1" applyAlignment="1">
      <alignment horizontal="right" shrinkToFit="1"/>
    </xf>
    <xf numFmtId="38" fontId="89" fillId="3" borderId="76" xfId="0" applyNumberFormat="1" applyFont="1" applyFill="1" applyBorder="1" applyAlignment="1">
      <alignment horizontal="right" shrinkToFit="1"/>
    </xf>
    <xf numFmtId="38" fontId="89" fillId="3" borderId="18" xfId="0" applyNumberFormat="1" applyFont="1" applyFill="1" applyBorder="1" applyAlignment="1">
      <alignment horizontal="right" shrinkToFit="1"/>
    </xf>
    <xf numFmtId="38" fontId="89" fillId="3" borderId="27" xfId="0" applyNumberFormat="1" applyFont="1" applyFill="1" applyBorder="1" applyAlignment="1">
      <alignment horizontal="right" shrinkToFit="1"/>
    </xf>
    <xf numFmtId="38" fontId="89" fillId="16" borderId="18" xfId="0" applyNumberFormat="1" applyFont="1" applyFill="1" applyBorder="1" applyAlignment="1">
      <alignment horizontal="right" shrinkToFit="1"/>
    </xf>
    <xf numFmtId="38" fontId="89" fillId="16" borderId="64" xfId="0" applyNumberFormat="1" applyFont="1" applyFill="1" applyBorder="1" applyAlignment="1">
      <alignment horizontal="right" shrinkToFit="1"/>
    </xf>
    <xf numFmtId="38" fontId="89" fillId="3" borderId="21" xfId="0" applyNumberFormat="1" applyFont="1" applyFill="1" applyBorder="1" applyAlignment="1">
      <alignment horizontal="right" shrinkToFit="1"/>
    </xf>
    <xf numFmtId="38" fontId="89" fillId="16" borderId="25" xfId="0" applyNumberFormat="1" applyFont="1" applyFill="1" applyBorder="1" applyAlignment="1">
      <alignment horizontal="right" shrinkToFit="1"/>
    </xf>
    <xf numFmtId="38" fontId="89" fillId="8" borderId="18" xfId="0" applyNumberFormat="1" applyFont="1" applyFill="1" applyBorder="1" applyAlignment="1" applyProtection="1">
      <alignment horizontal="right" shrinkToFit="1"/>
      <protection locked="0"/>
    </xf>
    <xf numFmtId="38" fontId="89" fillId="2" borderId="76" xfId="0" applyNumberFormat="1" applyFont="1" applyFill="1" applyBorder="1" applyAlignment="1">
      <alignment horizontal="right" shrinkToFit="1"/>
    </xf>
    <xf numFmtId="38" fontId="89" fillId="2" borderId="24" xfId="0" applyNumberFormat="1" applyFont="1" applyFill="1" applyBorder="1" applyAlignment="1">
      <alignment horizontal="right" shrinkToFit="1"/>
    </xf>
    <xf numFmtId="38" fontId="89" fillId="0" borderId="18" xfId="0" applyNumberFormat="1" applyFont="1" applyFill="1" applyBorder="1" applyAlignment="1" applyProtection="1">
      <alignment horizontal="right" shrinkToFit="1"/>
      <protection locked="0"/>
    </xf>
    <xf numFmtId="38" fontId="89" fillId="2" borderId="18" xfId="0" applyNumberFormat="1" applyFont="1" applyFill="1" applyBorder="1" applyAlignment="1">
      <alignment horizontal="right" shrinkToFit="1"/>
    </xf>
    <xf numFmtId="38" fontId="89" fillId="16" borderId="22" xfId="0" applyNumberFormat="1" applyFont="1" applyFill="1" applyBorder="1" applyAlignment="1">
      <alignment horizontal="right" shrinkToFit="1"/>
    </xf>
    <xf numFmtId="38" fontId="89" fillId="16" borderId="24" xfId="0" applyNumberFormat="1" applyFont="1" applyFill="1" applyBorder="1" applyAlignment="1">
      <alignment horizontal="right" shrinkToFit="1"/>
    </xf>
    <xf numFmtId="38" fontId="89" fillId="16" borderId="76" xfId="0" applyNumberFormat="1" applyFont="1" applyFill="1" applyBorder="1" applyAlignment="1">
      <alignment horizontal="right" shrinkToFit="1"/>
    </xf>
    <xf numFmtId="38" fontId="89" fillId="0" borderId="14" xfId="0" applyNumberFormat="1" applyFont="1" applyFill="1" applyBorder="1" applyAlignment="1">
      <alignment horizontal="right" shrinkToFit="1"/>
    </xf>
    <xf numFmtId="38" fontId="89" fillId="19" borderId="9" xfId="0" applyNumberFormat="1" applyFont="1" applyFill="1" applyBorder="1" applyAlignment="1">
      <alignment horizontal="right" shrinkToFit="1"/>
    </xf>
    <xf numFmtId="38" fontId="89" fillId="19" borderId="6" xfId="0" applyNumberFormat="1" applyFont="1" applyFill="1" applyBorder="1" applyAlignment="1">
      <alignment horizontal="right" shrinkToFit="1"/>
    </xf>
    <xf numFmtId="38" fontId="89" fillId="19" borderId="10" xfId="0" applyNumberFormat="1" applyFont="1" applyFill="1" applyBorder="1" applyAlignment="1">
      <alignment horizontal="right" shrinkToFit="1"/>
    </xf>
    <xf numFmtId="38" fontId="89" fillId="3" borderId="2" xfId="0" applyNumberFormat="1" applyFont="1" applyFill="1" applyBorder="1" applyAlignment="1">
      <alignment horizontal="right" shrinkToFit="1"/>
    </xf>
    <xf numFmtId="38" fontId="89" fillId="0" borderId="27" xfId="0" applyNumberFormat="1" applyFont="1" applyBorder="1" applyAlignment="1" applyProtection="1">
      <alignment horizontal="right" shrinkToFit="1"/>
      <protection locked="0"/>
    </xf>
    <xf numFmtId="38" fontId="89" fillId="16" borderId="27" xfId="0" applyNumberFormat="1" applyFont="1" applyFill="1" applyBorder="1" applyAlignment="1">
      <alignment horizontal="right" shrinkToFit="1"/>
    </xf>
    <xf numFmtId="38" fontId="89" fillId="16" borderId="18" xfId="0" applyNumberFormat="1" applyFont="1" applyFill="1" applyBorder="1" applyAlignment="1" applyProtection="1">
      <alignment horizontal="right" shrinkToFit="1"/>
    </xf>
    <xf numFmtId="38" fontId="89" fillId="2" borderId="27" xfId="0" applyNumberFormat="1" applyFont="1" applyFill="1" applyBorder="1" applyAlignment="1">
      <alignment horizontal="right" shrinkToFit="1"/>
    </xf>
    <xf numFmtId="38" fontId="89" fillId="15" borderId="17" xfId="0" applyNumberFormat="1" applyFont="1" applyFill="1" applyBorder="1" applyAlignment="1" applyProtection="1">
      <alignment horizontal="right" shrinkToFit="1"/>
    </xf>
    <xf numFmtId="38" fontId="89" fillId="15" borderId="17" xfId="0" applyNumberFormat="1" applyFont="1" applyFill="1" applyBorder="1" applyAlignment="1">
      <alignment horizontal="right" shrinkToFit="1"/>
    </xf>
    <xf numFmtId="38" fontId="89" fillId="15" borderId="24" xfId="0" applyNumberFormat="1" applyFont="1" applyFill="1" applyBorder="1" applyAlignment="1" applyProtection="1">
      <alignment horizontal="right" shrinkToFit="1"/>
    </xf>
    <xf numFmtId="38" fontId="89" fillId="15" borderId="24" xfId="0" applyNumberFormat="1" applyFont="1" applyFill="1" applyBorder="1" applyAlignment="1">
      <alignment horizontal="right" shrinkToFit="1"/>
    </xf>
    <xf numFmtId="38" fontId="89" fillId="14" borderId="9" xfId="0" applyNumberFormat="1" applyFont="1" applyFill="1" applyBorder="1" applyAlignment="1">
      <alignment horizontal="right" shrinkToFit="1"/>
    </xf>
    <xf numFmtId="38" fontId="89" fillId="14" borderId="6" xfId="0" applyNumberFormat="1" applyFont="1" applyFill="1" applyBorder="1" applyAlignment="1">
      <alignment horizontal="right" shrinkToFit="1"/>
    </xf>
    <xf numFmtId="38" fontId="89" fillId="14" borderId="10" xfId="0" applyNumberFormat="1" applyFont="1" applyFill="1" applyBorder="1" applyAlignment="1">
      <alignment horizontal="right" shrinkToFit="1"/>
    </xf>
    <xf numFmtId="38" fontId="89" fillId="3" borderId="18" xfId="0" applyNumberFormat="1" applyFont="1" applyFill="1" applyBorder="1" applyAlignment="1">
      <alignment horizontal="right" shrinkToFit="1"/>
    </xf>
    <xf numFmtId="38" fontId="89" fillId="3" borderId="17" xfId="0" applyNumberFormat="1" applyFont="1" applyFill="1" applyBorder="1" applyAlignment="1">
      <alignment horizontal="right" shrinkToFit="1"/>
    </xf>
    <xf numFmtId="38" fontId="89" fillId="0" borderId="6" xfId="0" applyNumberFormat="1" applyFont="1" applyFill="1" applyBorder="1" applyAlignment="1">
      <alignment horizontal="right" shrinkToFit="1"/>
    </xf>
    <xf numFmtId="38" fontId="89" fillId="14" borderId="23" xfId="0" applyNumberFormat="1" applyFont="1" applyFill="1" applyBorder="1" applyAlignment="1">
      <alignment horizontal="right" shrinkToFit="1"/>
    </xf>
    <xf numFmtId="38" fontId="89" fillId="14" borderId="14" xfId="0" applyNumberFormat="1" applyFont="1" applyFill="1" applyBorder="1" applyAlignment="1">
      <alignment horizontal="right" shrinkToFit="1"/>
    </xf>
    <xf numFmtId="38" fontId="89" fillId="14" borderId="19" xfId="0" applyNumberFormat="1" applyFont="1" applyFill="1" applyBorder="1" applyAlignment="1">
      <alignment horizontal="right" shrinkToFit="1"/>
    </xf>
    <xf numFmtId="38" fontId="89" fillId="0" borderId="0" xfId="0" applyNumberFormat="1" applyFont="1" applyFill="1" applyBorder="1" applyAlignment="1">
      <alignment horizontal="right" shrinkToFit="1"/>
    </xf>
    <xf numFmtId="38" fontId="89" fillId="16" borderId="17" xfId="0" applyNumberFormat="1" applyFont="1" applyFill="1" applyBorder="1" applyAlignment="1">
      <alignment horizontal="right" shrinkToFit="1"/>
    </xf>
    <xf numFmtId="38" fontId="89" fillId="20" borderId="24" xfId="0" applyNumberFormat="1" applyFont="1" applyFill="1" applyBorder="1" applyAlignment="1">
      <alignment horizontal="right" shrinkToFit="1"/>
    </xf>
    <xf numFmtId="38" fontId="89" fillId="6" borderId="2" xfId="0" applyNumberFormat="1" applyFont="1" applyFill="1" applyBorder="1" applyAlignment="1">
      <alignment horizontal="right" shrinkToFit="1"/>
    </xf>
    <xf numFmtId="0" fontId="95" fillId="2" borderId="0" xfId="0" applyFont="1" applyFill="1" applyAlignment="1">
      <alignment vertical="center" shrinkToFit="1"/>
    </xf>
    <xf numFmtId="38" fontId="89" fillId="2" borderId="0" xfId="14" applyNumberFormat="1" applyFont="1" applyFill="1" applyBorder="1" applyAlignment="1" applyProtection="1">
      <alignment horizontal="right" shrinkToFit="1"/>
    </xf>
    <xf numFmtId="38" fontId="89" fillId="2" borderId="24" xfId="14" applyNumberFormat="1" applyFont="1" applyFill="1" applyBorder="1" applyAlignment="1" applyProtection="1">
      <alignment horizontal="right" shrinkToFit="1"/>
    </xf>
    <xf numFmtId="38" fontId="89" fillId="0" borderId="2" xfId="14" applyNumberFormat="1" applyFont="1" applyFill="1" applyBorder="1" applyAlignment="1" applyProtection="1">
      <alignment horizontal="right" shrinkToFit="1"/>
      <protection locked="0"/>
    </xf>
    <xf numFmtId="38" fontId="89" fillId="0" borderId="2" xfId="12" applyNumberFormat="1" applyFont="1" applyBorder="1" applyAlignment="1" applyProtection="1">
      <alignment shrinkToFit="1"/>
      <protection locked="0"/>
    </xf>
    <xf numFmtId="38" fontId="89" fillId="16" borderId="18" xfId="0" applyNumberFormat="1" applyFont="1" applyFill="1" applyBorder="1" applyAlignment="1" applyProtection="1">
      <alignment horizontal="right" vertical="center" shrinkToFit="1"/>
      <protection locked="0"/>
    </xf>
    <xf numFmtId="38" fontId="89" fillId="0" borderId="18" xfId="0" applyNumberFormat="1" applyFont="1" applyFill="1" applyBorder="1" applyAlignment="1" applyProtection="1">
      <alignment horizontal="right" vertical="center" shrinkToFit="1"/>
      <protection locked="0"/>
    </xf>
    <xf numFmtId="38" fontId="89" fillId="16" borderId="18" xfId="0" applyNumberFormat="1" applyFont="1" applyFill="1" applyBorder="1" applyAlignment="1" applyProtection="1">
      <alignment horizontal="right" vertical="center" shrinkToFit="1"/>
    </xf>
    <xf numFmtId="38" fontId="89" fillId="16" borderId="2" xfId="0" applyNumberFormat="1" applyFont="1" applyFill="1" applyBorder="1" applyAlignment="1" applyProtection="1">
      <alignment horizontal="right" vertical="center" shrinkToFit="1"/>
      <protection locked="0"/>
    </xf>
    <xf numFmtId="38" fontId="89" fillId="16" borderId="2" xfId="0" applyNumberFormat="1" applyFont="1" applyFill="1" applyBorder="1" applyAlignment="1" applyProtection="1">
      <alignment horizontal="right" vertical="center" shrinkToFit="1"/>
    </xf>
    <xf numFmtId="38" fontId="89" fillId="16" borderId="26" xfId="0" applyNumberFormat="1" applyFont="1" applyFill="1" applyBorder="1" applyAlignment="1" applyProtection="1">
      <alignment horizontal="right" vertical="center" shrinkToFit="1"/>
      <protection locked="0"/>
    </xf>
    <xf numFmtId="42" fontId="108" fillId="18" borderId="118" xfId="0" applyNumberFormat="1" applyFont="1" applyFill="1" applyBorder="1" applyAlignment="1" applyProtection="1">
      <alignment horizontal="right" shrinkToFit="1"/>
      <protection locked="0"/>
    </xf>
    <xf numFmtId="42" fontId="108" fillId="11" borderId="118" xfId="0" applyNumberFormat="1" applyFont="1" applyFill="1" applyBorder="1" applyAlignment="1">
      <alignment horizontal="right"/>
    </xf>
    <xf numFmtId="42" fontId="108" fillId="11" borderId="0" xfId="0" applyNumberFormat="1" applyFont="1" applyFill="1" applyBorder="1" applyAlignment="1" applyProtection="1">
      <alignment horizontal="right" shrinkToFit="1"/>
      <protection locked="0"/>
    </xf>
    <xf numFmtId="38" fontId="94" fillId="2" borderId="4" xfId="0" applyNumberFormat="1" applyFont="1" applyFill="1" applyBorder="1" applyAlignment="1" applyProtection="1">
      <alignment horizontal="center" vertical="center" wrapText="1"/>
      <protection hidden="1"/>
    </xf>
    <xf numFmtId="38" fontId="94" fillId="2" borderId="17" xfId="0" applyNumberFormat="1" applyFont="1" applyFill="1" applyBorder="1" applyAlignment="1" applyProtection="1">
      <alignment horizontal="center" vertical="center" wrapText="1"/>
      <protection hidden="1"/>
    </xf>
    <xf numFmtId="38" fontId="89" fillId="16" borderId="26" xfId="0" applyNumberFormat="1" applyFont="1" applyFill="1" applyBorder="1" applyAlignment="1" applyProtection="1">
      <alignment horizontal="right" vertical="center" shrinkToFit="1"/>
    </xf>
    <xf numFmtId="38" fontId="89" fillId="0" borderId="2" xfId="0" applyNumberFormat="1" applyFont="1" applyBorder="1" applyAlignment="1" applyProtection="1">
      <alignment horizontal="right" vertical="center" shrinkToFit="1"/>
      <protection locked="0"/>
    </xf>
    <xf numFmtId="38" fontId="89" fillId="0" borderId="2" xfId="15" applyNumberFormat="1" applyFont="1" applyFill="1" applyBorder="1" applyAlignment="1" applyProtection="1">
      <alignment horizontal="right" shrinkToFit="1"/>
      <protection locked="0"/>
    </xf>
    <xf numFmtId="3" fontId="89" fillId="0" borderId="2" xfId="15" applyNumberFormat="1" applyFont="1" applyFill="1" applyBorder="1" applyAlignment="1" applyProtection="1">
      <alignment horizontal="right" vertical="center" shrinkToFit="1"/>
      <protection locked="0"/>
    </xf>
    <xf numFmtId="38" fontId="89" fillId="16" borderId="2" xfId="15" applyNumberFormat="1" applyFont="1" applyFill="1" applyBorder="1" applyAlignment="1" applyProtection="1">
      <alignment horizontal="right" shrinkToFit="1"/>
    </xf>
    <xf numFmtId="38" fontId="89" fillId="0" borderId="2" xfId="15" applyNumberFormat="1" applyFont="1" applyFill="1" applyBorder="1" applyAlignment="1" applyProtection="1">
      <alignment horizontal="right" vertical="center" shrinkToFit="1"/>
      <protection locked="0"/>
    </xf>
    <xf numFmtId="0" fontId="89" fillId="0" borderId="2" xfId="0" applyFont="1" applyFill="1" applyBorder="1" applyAlignment="1" applyProtection="1">
      <alignment horizontal="right" shrinkToFit="1"/>
      <protection locked="0"/>
    </xf>
    <xf numFmtId="0" fontId="89" fillId="0" borderId="2" xfId="15" applyFont="1" applyFill="1" applyBorder="1" applyAlignment="1" applyProtection="1">
      <alignment horizontal="right" vertical="top" shrinkToFit="1"/>
      <protection locked="0"/>
    </xf>
    <xf numFmtId="38" fontId="89" fillId="0" borderId="2" xfId="15" applyNumberFormat="1" applyFont="1" applyFill="1" applyBorder="1" applyAlignment="1" applyProtection="1">
      <alignment horizontal="right" vertical="top" shrinkToFit="1"/>
      <protection locked="0"/>
    </xf>
    <xf numFmtId="38" fontId="89" fillId="0" borderId="2" xfId="15" quotePrefix="1" applyNumberFormat="1" applyFont="1" applyFill="1" applyBorder="1" applyAlignment="1" applyProtection="1">
      <alignment horizontal="right" shrinkToFit="1"/>
      <protection locked="0"/>
    </xf>
    <xf numFmtId="38" fontId="89" fillId="2" borderId="2" xfId="15" applyNumberFormat="1" applyFont="1" applyFill="1" applyBorder="1" applyAlignment="1" applyProtection="1">
      <alignment horizontal="right" shrinkToFit="1"/>
    </xf>
    <xf numFmtId="49" fontId="94" fillId="8" borderId="2" xfId="15" applyNumberFormat="1" applyFont="1" applyFill="1" applyBorder="1" applyAlignment="1" applyProtection="1">
      <alignment horizontal="center" vertical="center" wrapText="1"/>
    </xf>
    <xf numFmtId="38" fontId="89" fillId="0" borderId="11" xfId="0" applyNumberFormat="1" applyFont="1" applyBorder="1" applyAlignment="1" applyProtection="1">
      <alignment vertical="center" shrinkToFit="1"/>
      <protection locked="0"/>
    </xf>
    <xf numFmtId="38" fontId="89" fillId="0" borderId="11" xfId="0" applyNumberFormat="1" applyFont="1" applyFill="1" applyBorder="1" applyAlignment="1" applyProtection="1">
      <alignment horizontal="right" vertical="center" shrinkToFit="1"/>
      <protection locked="0"/>
    </xf>
    <xf numFmtId="38" fontId="89" fillId="2" borderId="30" xfId="0" applyNumberFormat="1" applyFont="1" applyFill="1" applyBorder="1" applyAlignment="1" applyProtection="1">
      <alignment vertical="center" shrinkToFit="1"/>
    </xf>
    <xf numFmtId="38" fontId="89" fillId="2" borderId="11" xfId="0" applyNumberFormat="1" applyFont="1" applyFill="1" applyBorder="1" applyAlignment="1" applyProtection="1">
      <alignment vertical="center" shrinkToFit="1"/>
    </xf>
    <xf numFmtId="38" fontId="89" fillId="2" borderId="30" xfId="0" applyNumberFormat="1" applyFont="1" applyFill="1" applyBorder="1" applyAlignment="1" applyProtection="1">
      <alignment horizontal="right" vertical="center" shrinkToFit="1"/>
    </xf>
    <xf numFmtId="38" fontId="89" fillId="2" borderId="31" xfId="0" applyNumberFormat="1" applyFont="1" applyFill="1" applyBorder="1" applyAlignment="1" applyProtection="1">
      <alignment vertical="center" shrinkToFit="1"/>
    </xf>
    <xf numFmtId="38" fontId="89" fillId="0" borderId="11" xfId="0" applyNumberFormat="1" applyFont="1" applyFill="1" applyBorder="1" applyAlignment="1" applyProtection="1">
      <alignment vertical="center" shrinkToFit="1"/>
      <protection locked="0"/>
    </xf>
    <xf numFmtId="38" fontId="89" fillId="2" borderId="31" xfId="0" applyNumberFormat="1" applyFont="1" applyFill="1" applyBorder="1" applyAlignment="1" applyProtection="1">
      <alignment horizontal="right" vertical="center" shrinkToFit="1"/>
    </xf>
    <xf numFmtId="38" fontId="89" fillId="2" borderId="11" xfId="0" applyNumberFormat="1" applyFont="1" applyFill="1" applyBorder="1" applyAlignment="1" applyProtection="1">
      <alignment horizontal="right" vertical="center" shrinkToFit="1"/>
    </xf>
    <xf numFmtId="38" fontId="89" fillId="2" borderId="35" xfId="0" applyNumberFormat="1" applyFont="1" applyFill="1" applyBorder="1" applyAlignment="1" applyProtection="1">
      <alignment vertical="center" shrinkToFit="1"/>
    </xf>
    <xf numFmtId="38" fontId="89" fillId="0" borderId="29" xfId="0" applyNumberFormat="1" applyFont="1" applyBorder="1" applyAlignment="1" applyProtection="1">
      <alignment vertical="center" shrinkToFit="1"/>
      <protection locked="0"/>
    </xf>
    <xf numFmtId="38" fontId="89" fillId="16" borderId="68" xfId="0" applyNumberFormat="1" applyFont="1" applyFill="1" applyBorder="1" applyAlignment="1" applyProtection="1">
      <alignment vertical="center" shrinkToFit="1"/>
    </xf>
    <xf numFmtId="0" fontId="89" fillId="2" borderId="78" xfId="0" applyFont="1" applyFill="1" applyBorder="1" applyAlignment="1" applyProtection="1">
      <alignment horizontal="right" vertical="center" shrinkToFit="1"/>
    </xf>
    <xf numFmtId="0" fontId="89" fillId="2" borderId="39" xfId="0" applyFont="1" applyFill="1" applyBorder="1" applyAlignment="1" applyProtection="1">
      <alignment horizontal="right" vertical="center" shrinkToFit="1"/>
    </xf>
    <xf numFmtId="0" fontId="89" fillId="2" borderId="37" xfId="0" applyFont="1" applyFill="1" applyBorder="1" applyAlignment="1" applyProtection="1">
      <alignment horizontal="right" vertical="center" shrinkToFit="1"/>
    </xf>
    <xf numFmtId="38" fontId="89" fillId="3" borderId="30" xfId="0" applyNumberFormat="1" applyFont="1" applyFill="1" applyBorder="1" applyAlignment="1" applyProtection="1">
      <alignment vertical="center" shrinkToFit="1"/>
    </xf>
    <xf numFmtId="38" fontId="89" fillId="3" borderId="35" xfId="0" applyNumberFormat="1" applyFont="1" applyFill="1" applyBorder="1" applyAlignment="1" applyProtection="1">
      <alignment vertical="center" shrinkToFit="1"/>
    </xf>
    <xf numFmtId="38" fontId="89" fillId="3" borderId="31" xfId="0" applyNumberFormat="1" applyFont="1" applyFill="1" applyBorder="1" applyAlignment="1" applyProtection="1">
      <alignment horizontal="right" vertical="center" shrinkToFit="1"/>
    </xf>
    <xf numFmtId="38" fontId="89" fillId="3" borderId="35" xfId="0" applyNumberFormat="1" applyFont="1" applyFill="1" applyBorder="1" applyAlignment="1" applyProtection="1">
      <alignment horizontal="right" vertical="center" shrinkToFit="1"/>
    </xf>
    <xf numFmtId="38" fontId="89" fillId="2" borderId="35" xfId="0" applyNumberFormat="1" applyFont="1" applyFill="1" applyBorder="1" applyAlignment="1" applyProtection="1">
      <alignment horizontal="right" vertical="center" shrinkToFit="1"/>
    </xf>
    <xf numFmtId="38" fontId="89" fillId="3" borderId="31" xfId="0" applyNumberFormat="1" applyFont="1" applyFill="1" applyBorder="1" applyAlignment="1" applyProtection="1">
      <alignment vertical="center" shrinkToFit="1"/>
    </xf>
    <xf numFmtId="38" fontId="89" fillId="16" borderId="68" xfId="0" applyNumberFormat="1" applyFont="1" applyFill="1" applyBorder="1" applyAlignment="1" applyProtection="1">
      <alignment horizontal="right" vertical="center" shrinkToFit="1"/>
    </xf>
    <xf numFmtId="38" fontId="89" fillId="0" borderId="31" xfId="0" applyNumberFormat="1" applyFont="1" applyFill="1" applyBorder="1" applyAlignment="1" applyProtection="1">
      <alignment horizontal="right" vertical="center" shrinkToFit="1"/>
      <protection locked="0"/>
    </xf>
    <xf numFmtId="38" fontId="89" fillId="16" borderId="79" xfId="0" applyNumberFormat="1" applyFont="1" applyFill="1" applyBorder="1" applyAlignment="1" applyProtection="1">
      <alignment shrinkToFit="1"/>
    </xf>
    <xf numFmtId="38" fontId="89" fillId="0" borderId="31" xfId="0" applyNumberFormat="1" applyFont="1" applyFill="1" applyBorder="1" applyAlignment="1" applyProtection="1">
      <alignment vertical="center" shrinkToFit="1"/>
      <protection locked="0"/>
    </xf>
    <xf numFmtId="38" fontId="89" fillId="0" borderId="35" xfId="0" applyNumberFormat="1" applyFont="1" applyFill="1" applyBorder="1" applyAlignment="1" applyProtection="1">
      <alignment horizontal="right" vertical="center" shrinkToFit="1"/>
      <protection locked="0"/>
    </xf>
    <xf numFmtId="38" fontId="89" fillId="0" borderId="31" xfId="0" applyNumberFormat="1" applyFont="1" applyBorder="1" applyAlignment="1" applyProtection="1">
      <alignment horizontal="right" vertical="center" shrinkToFit="1"/>
      <protection locked="0"/>
    </xf>
    <xf numFmtId="38" fontId="89" fillId="0" borderId="11" xfId="0" applyNumberFormat="1" applyFont="1" applyBorder="1" applyAlignment="1" applyProtection="1">
      <alignment horizontal="right" vertical="center" shrinkToFit="1"/>
      <protection locked="0"/>
    </xf>
    <xf numFmtId="38" fontId="89" fillId="0" borderId="11" xfId="0" applyNumberFormat="1" applyFont="1" applyBorder="1" applyAlignment="1" applyProtection="1">
      <alignment horizontal="right" shrinkToFit="1"/>
      <protection locked="0"/>
    </xf>
    <xf numFmtId="38" fontId="89" fillId="16" borderId="68" xfId="0" applyNumberFormat="1" applyFont="1" applyFill="1" applyBorder="1" applyAlignment="1" applyProtection="1">
      <alignment horizontal="right" shrinkToFit="1"/>
    </xf>
    <xf numFmtId="3" fontId="93" fillId="16" borderId="28" xfId="16" applyNumberFormat="1" applyFont="1" applyFill="1" applyBorder="1" applyAlignment="1" applyProtection="1">
      <alignment vertical="center" shrinkToFit="1"/>
    </xf>
    <xf numFmtId="3" fontId="93" fillId="16" borderId="33" xfId="16" applyNumberFormat="1" applyFont="1" applyFill="1" applyBorder="1" applyAlignment="1" applyProtection="1">
      <alignment vertical="center" shrinkToFit="1"/>
    </xf>
    <xf numFmtId="3" fontId="94" fillId="16" borderId="80" xfId="16" applyNumberFormat="1" applyFont="1" applyFill="1" applyBorder="1" applyAlignment="1" applyProtection="1">
      <alignment vertical="center" shrinkToFit="1"/>
    </xf>
    <xf numFmtId="0" fontId="93" fillId="0" borderId="0" xfId="16" applyFont="1" applyFill="1" applyAlignment="1">
      <alignment vertical="center" shrinkToFit="1"/>
    </xf>
    <xf numFmtId="0" fontId="93" fillId="0" borderId="0" xfId="16" applyFont="1" applyFill="1" applyBorder="1" applyAlignment="1">
      <alignment vertical="center" shrinkToFit="1"/>
    </xf>
    <xf numFmtId="38" fontId="93" fillId="16" borderId="28" xfId="16" applyNumberFormat="1" applyFont="1" applyFill="1" applyBorder="1" applyAlignment="1" applyProtection="1">
      <alignment horizontal="right" vertical="center" shrinkToFit="1"/>
    </xf>
    <xf numFmtId="38" fontId="93" fillId="16" borderId="0" xfId="16" applyNumberFormat="1" applyFont="1" applyFill="1" applyAlignment="1">
      <alignment vertical="top" shrinkToFit="1"/>
    </xf>
    <xf numFmtId="38" fontId="93" fillId="16" borderId="33" xfId="16" applyNumberFormat="1" applyFont="1" applyFill="1" applyBorder="1" applyAlignment="1" applyProtection="1">
      <alignment horizontal="right" vertical="center" shrinkToFit="1"/>
    </xf>
    <xf numFmtId="38" fontId="93" fillId="16" borderId="33" xfId="16" applyNumberFormat="1" applyFont="1" applyFill="1" applyBorder="1" applyAlignment="1" applyProtection="1">
      <alignment horizontal="right" shrinkToFit="1"/>
    </xf>
    <xf numFmtId="38" fontId="93" fillId="16" borderId="0" xfId="16" applyNumberFormat="1" applyFont="1" applyFill="1" applyAlignment="1">
      <alignment horizontal="right" shrinkToFit="1"/>
    </xf>
    <xf numFmtId="38" fontId="93" fillId="16" borderId="28" xfId="16" applyNumberFormat="1" applyFont="1" applyFill="1" applyBorder="1" applyAlignment="1" applyProtection="1">
      <alignment horizontal="right" shrinkToFit="1"/>
    </xf>
    <xf numFmtId="38" fontId="93" fillId="16" borderId="33" xfId="16" applyNumberFormat="1" applyFont="1" applyFill="1" applyBorder="1" applyAlignment="1">
      <alignment horizontal="right" shrinkToFit="1"/>
    </xf>
    <xf numFmtId="38" fontId="93" fillId="16" borderId="33" xfId="16" applyNumberFormat="1" applyFont="1" applyFill="1" applyBorder="1" applyAlignment="1" applyProtection="1">
      <alignment horizontal="right" shrinkToFit="1"/>
    </xf>
    <xf numFmtId="38" fontId="94" fillId="16" borderId="12" xfId="16" applyNumberFormat="1" applyFont="1" applyFill="1" applyBorder="1" applyAlignment="1">
      <alignment horizontal="right" shrinkToFit="1"/>
    </xf>
    <xf numFmtId="38" fontId="93" fillId="16" borderId="81" xfId="16" applyNumberFormat="1" applyFont="1" applyFill="1" applyBorder="1" applyAlignment="1" applyProtection="1">
      <alignment horizontal="right" shrinkToFit="1"/>
    </xf>
    <xf numFmtId="40" fontId="93" fillId="0" borderId="28" xfId="16" applyNumberFormat="1" applyFont="1" applyFill="1" applyBorder="1" applyAlignment="1" applyProtection="1">
      <alignment horizontal="right" shrinkToFit="1"/>
      <protection locked="0"/>
    </xf>
    <xf numFmtId="40" fontId="94" fillId="16" borderId="12" xfId="16" applyNumberFormat="1" applyFont="1" applyFill="1" applyBorder="1" applyAlignment="1" applyProtection="1">
      <alignment horizontal="right" shrinkToFit="1"/>
    </xf>
    <xf numFmtId="4" fontId="94" fillId="0" borderId="0" xfId="16" applyNumberFormat="1" applyFont="1" applyFill="1" applyBorder="1" applyAlignment="1" applyProtection="1">
      <alignment vertical="center" shrinkToFit="1"/>
    </xf>
    <xf numFmtId="38" fontId="93" fillId="16" borderId="28" xfId="17" applyNumberFormat="1" applyFont="1" applyFill="1" applyBorder="1" applyAlignment="1" applyProtection="1">
      <alignment horizontal="right" shrinkToFit="1"/>
    </xf>
    <xf numFmtId="38" fontId="93" fillId="16" borderId="33" xfId="17" applyNumberFormat="1" applyFont="1" applyFill="1" applyBorder="1" applyAlignment="1" applyProtection="1">
      <alignment horizontal="right" shrinkToFit="1"/>
    </xf>
    <xf numFmtId="38" fontId="93" fillId="0" borderId="33" xfId="17" applyNumberFormat="1" applyFont="1" applyFill="1" applyBorder="1" applyAlignment="1" applyProtection="1">
      <alignment horizontal="right" shrinkToFit="1"/>
      <protection locked="0"/>
    </xf>
    <xf numFmtId="38" fontId="93" fillId="0" borderId="0" xfId="17" applyNumberFormat="1" applyFont="1" applyFill="1" applyAlignment="1">
      <alignment horizontal="right" shrinkToFit="1"/>
    </xf>
    <xf numFmtId="38" fontId="94" fillId="16" borderId="28" xfId="17" applyNumberFormat="1" applyFont="1" applyFill="1" applyBorder="1" applyAlignment="1" applyProtection="1">
      <alignment horizontal="right" shrinkToFit="1"/>
    </xf>
    <xf numFmtId="40" fontId="93" fillId="16" borderId="28" xfId="17" applyNumberFormat="1" applyFont="1" applyFill="1" applyBorder="1" applyAlignment="1" applyProtection="1">
      <alignment horizontal="right" shrinkToFit="1"/>
    </xf>
    <xf numFmtId="40" fontId="94" fillId="16" borderId="80" xfId="17" applyNumberFormat="1" applyFont="1" applyFill="1" applyBorder="1" applyAlignment="1" applyProtection="1">
      <alignment horizontal="right" shrinkToFit="1"/>
    </xf>
    <xf numFmtId="0" fontId="94" fillId="16" borderId="0" xfId="16" applyFont="1" applyFill="1" applyAlignment="1" applyProtection="1">
      <alignment horizontal="right" vertical="center"/>
      <protection hidden="1"/>
    </xf>
    <xf numFmtId="38" fontId="89" fillId="0" borderId="23" xfId="0" applyNumberFormat="1" applyFont="1" applyBorder="1" applyAlignment="1" applyProtection="1">
      <alignment vertical="center" shrinkToFit="1"/>
      <protection locked="0"/>
    </xf>
    <xf numFmtId="38" fontId="89" fillId="21" borderId="23" xfId="0" applyNumberFormat="1" applyFont="1" applyFill="1" applyBorder="1" applyAlignment="1" applyProtection="1">
      <alignment shrinkToFit="1"/>
      <protection locked="0"/>
    </xf>
    <xf numFmtId="0" fontId="89" fillId="16" borderId="10" xfId="0" applyFont="1" applyFill="1" applyBorder="1" applyAlignment="1">
      <alignment shrinkToFit="1"/>
    </xf>
    <xf numFmtId="37" fontId="89" fillId="16" borderId="10" xfId="0" applyNumberFormat="1" applyFont="1" applyFill="1" applyBorder="1" applyAlignment="1">
      <alignment shrinkToFit="1"/>
    </xf>
    <xf numFmtId="37" fontId="89" fillId="16" borderId="6" xfId="0" applyNumberFormat="1" applyFont="1" applyFill="1" applyBorder="1" applyAlignment="1">
      <alignment shrinkToFit="1"/>
    </xf>
    <xf numFmtId="0" fontId="89" fillId="16" borderId="19" xfId="0" applyFont="1" applyFill="1" applyBorder="1" applyAlignment="1">
      <alignment shrinkToFit="1"/>
    </xf>
    <xf numFmtId="0" fontId="89" fillId="16" borderId="14" xfId="0" applyFont="1" applyFill="1" applyBorder="1" applyAlignment="1">
      <alignment shrinkToFit="1"/>
    </xf>
    <xf numFmtId="37" fontId="89" fillId="16" borderId="19" xfId="0" applyNumberFormat="1" applyFont="1" applyFill="1" applyBorder="1" applyAlignment="1">
      <alignment shrinkToFit="1"/>
    </xf>
    <xf numFmtId="37" fontId="89" fillId="16" borderId="14" xfId="0" applyNumberFormat="1" applyFont="1" applyFill="1" applyBorder="1" applyAlignment="1">
      <alignment shrinkToFit="1"/>
    </xf>
    <xf numFmtId="38" fontId="89" fillId="16" borderId="19" xfId="0" applyNumberFormat="1" applyFont="1" applyFill="1" applyBorder="1" applyAlignment="1">
      <alignment shrinkToFit="1"/>
    </xf>
    <xf numFmtId="38" fontId="89" fillId="16" borderId="5" xfId="0" applyNumberFormat="1" applyFont="1" applyFill="1" applyBorder="1" applyAlignment="1">
      <alignment shrinkToFit="1"/>
    </xf>
    <xf numFmtId="10" fontId="88" fillId="16" borderId="19" xfId="0" applyNumberFormat="1" applyFont="1" applyFill="1" applyBorder="1" applyAlignment="1">
      <alignment horizontal="left" shrinkToFit="1"/>
    </xf>
    <xf numFmtId="0" fontId="138" fillId="14" borderId="0" xfId="7" applyFont="1" applyFill="1" applyAlignment="1" applyProtection="1">
      <alignment horizontal="centerContinuous" vertical="center"/>
      <protection hidden="1"/>
    </xf>
    <xf numFmtId="38" fontId="89" fillId="16" borderId="2" xfId="4" applyNumberFormat="1" applyFont="1" applyFill="1" applyBorder="1" applyAlignment="1">
      <alignment vertical="center" shrinkToFit="1"/>
    </xf>
    <xf numFmtId="0" fontId="89" fillId="15" borderId="2" xfId="4" applyNumberFormat="1" applyFont="1" applyFill="1" applyBorder="1" applyAlignment="1">
      <alignment vertical="center" shrinkToFit="1"/>
    </xf>
    <xf numFmtId="38" fontId="89" fillId="0" borderId="2" xfId="4" applyNumberFormat="1" applyFont="1" applyBorder="1" applyAlignment="1" applyProtection="1">
      <alignment vertical="center" shrinkToFit="1"/>
      <protection locked="0"/>
    </xf>
    <xf numFmtId="38" fontId="89" fillId="0" borderId="2" xfId="4" applyNumberFormat="1" applyFont="1" applyFill="1" applyBorder="1" applyAlignment="1" applyProtection="1">
      <alignment vertical="center" shrinkToFit="1"/>
      <protection locked="0"/>
    </xf>
    <xf numFmtId="38" fontId="89" fillId="16" borderId="2" xfId="4" applyNumberFormat="1" applyFont="1" applyFill="1" applyBorder="1" applyAlignment="1" applyProtection="1">
      <alignment vertical="center" shrinkToFit="1"/>
    </xf>
    <xf numFmtId="38" fontId="89" fillId="16" borderId="26" xfId="4" applyNumberFormat="1" applyFont="1" applyFill="1" applyBorder="1" applyAlignment="1">
      <alignment vertical="center" shrinkToFit="1"/>
    </xf>
    <xf numFmtId="0" fontId="89" fillId="15" borderId="18" xfId="4" applyNumberFormat="1" applyFont="1" applyFill="1" applyBorder="1" applyAlignment="1">
      <alignment vertical="center" shrinkToFit="1"/>
    </xf>
    <xf numFmtId="9" fontId="89" fillId="16" borderId="18" xfId="4" applyNumberFormat="1" applyFont="1" applyFill="1" applyBorder="1" applyAlignment="1">
      <alignment horizontal="center" vertical="center" shrinkToFit="1"/>
    </xf>
    <xf numFmtId="38" fontId="89" fillId="16" borderId="11" xfId="4" applyNumberFormat="1" applyFont="1" applyFill="1" applyBorder="1" applyAlignment="1">
      <alignment horizontal="right" vertical="center" shrinkToFit="1"/>
    </xf>
    <xf numFmtId="38" fontId="89" fillId="16" borderId="68" xfId="4" applyNumberFormat="1" applyFont="1" applyFill="1" applyBorder="1" applyAlignment="1">
      <alignment horizontal="right" vertical="center" shrinkToFit="1"/>
    </xf>
    <xf numFmtId="38" fontId="89" fillId="16" borderId="82" xfId="4" applyNumberFormat="1" applyFont="1" applyFill="1" applyBorder="1" applyAlignment="1">
      <alignment horizontal="right" vertical="center" shrinkToFit="1"/>
    </xf>
    <xf numFmtId="38" fontId="88" fillId="16" borderId="82" xfId="4" applyNumberFormat="1" applyFont="1" applyFill="1" applyBorder="1" applyAlignment="1">
      <alignment horizontal="right" vertical="center" shrinkToFit="1"/>
    </xf>
    <xf numFmtId="38" fontId="89" fillId="16" borderId="79" xfId="4" applyNumberFormat="1" applyFont="1" applyFill="1" applyBorder="1" applyAlignment="1">
      <alignment horizontal="right" vertical="center" shrinkToFit="1"/>
    </xf>
    <xf numFmtId="38" fontId="88" fillId="16" borderId="79" xfId="4" applyNumberFormat="1" applyFont="1" applyFill="1" applyBorder="1" applyAlignment="1">
      <alignment horizontal="right" vertical="center" shrinkToFit="1"/>
    </xf>
    <xf numFmtId="0" fontId="94" fillId="12" borderId="35" xfId="4" applyFont="1" applyFill="1" applyBorder="1" applyAlignment="1" applyProtection="1">
      <alignment horizontal="center"/>
      <protection hidden="1"/>
    </xf>
    <xf numFmtId="0" fontId="94" fillId="13" borderId="35" xfId="4" applyFont="1" applyFill="1" applyBorder="1" applyAlignment="1" applyProtection="1">
      <alignment horizontal="center"/>
      <protection hidden="1"/>
    </xf>
    <xf numFmtId="169" fontId="93" fillId="0" borderId="31" xfId="4" applyNumberFormat="1" applyFont="1" applyBorder="1" applyAlignment="1" applyProtection="1">
      <alignment horizontal="center" shrinkToFit="1"/>
      <protection locked="0"/>
    </xf>
    <xf numFmtId="1" fontId="93" fillId="0" borderId="31" xfId="4" applyNumberFormat="1" applyFont="1" applyBorder="1" applyAlignment="1" applyProtection="1">
      <alignment horizontal="center" shrinkToFit="1"/>
      <protection locked="0"/>
    </xf>
    <xf numFmtId="3" fontId="93" fillId="0" borderId="31" xfId="4" applyNumberFormat="1" applyFont="1" applyBorder="1" applyAlignment="1" applyProtection="1">
      <alignment horizontal="center" shrinkToFit="1"/>
      <protection locked="0"/>
    </xf>
    <xf numFmtId="169" fontId="93" fillId="0" borderId="11" xfId="4" applyNumberFormat="1" applyFont="1" applyBorder="1" applyAlignment="1" applyProtection="1">
      <alignment horizontal="center" shrinkToFit="1"/>
      <protection locked="0"/>
    </xf>
    <xf numFmtId="1" fontId="93" fillId="0" borderId="11" xfId="4" applyNumberFormat="1" applyFont="1" applyBorder="1" applyAlignment="1" applyProtection="1">
      <alignment horizontal="center" shrinkToFit="1"/>
      <protection locked="0"/>
    </xf>
    <xf numFmtId="3" fontId="93" fillId="0" borderId="11" xfId="4" applyNumberFormat="1" applyFont="1" applyBorder="1" applyAlignment="1" applyProtection="1">
      <alignment horizontal="center" shrinkToFit="1"/>
      <protection locked="0"/>
    </xf>
    <xf numFmtId="181" fontId="6" fillId="0" borderId="0" xfId="18" applyNumberFormat="1" applyFont="1" applyBorder="1" applyAlignment="1" applyProtection="1">
      <alignment vertical="center"/>
    </xf>
    <xf numFmtId="181" fontId="7" fillId="12" borderId="0" xfId="0" applyNumberFormat="1" applyFont="1" applyFill="1" applyAlignment="1">
      <alignment shrinkToFit="1"/>
    </xf>
    <xf numFmtId="181" fontId="0" fillId="12" borderId="0" xfId="0" applyNumberFormat="1" applyFill="1" applyAlignment="1">
      <alignment shrinkToFit="1"/>
    </xf>
    <xf numFmtId="0" fontId="26" fillId="0" borderId="0" xfId="0" applyFont="1" applyFill="1"/>
    <xf numFmtId="0" fontId="3" fillId="0" borderId="7" xfId="18" applyFont="1" applyBorder="1" applyAlignment="1" applyProtection="1">
      <alignment horizontal="left" vertical="center"/>
    </xf>
    <xf numFmtId="41" fontId="2" fillId="0" borderId="0" xfId="0" applyNumberFormat="1" applyFont="1" applyAlignment="1">
      <alignment horizontal="right"/>
    </xf>
    <xf numFmtId="41" fontId="2" fillId="0" borderId="0" xfId="0" applyNumberFormat="1" applyFont="1" applyFill="1" applyAlignment="1">
      <alignment horizontal="right"/>
    </xf>
    <xf numFmtId="0" fontId="3" fillId="0" borderId="9" xfId="18" applyFont="1" applyFill="1" applyBorder="1" applyAlignment="1" applyProtection="1">
      <alignment vertical="center"/>
      <protection hidden="1"/>
    </xf>
    <xf numFmtId="0" fontId="4" fillId="0" borderId="0" xfId="18" applyFont="1" applyFill="1" applyBorder="1" applyAlignment="1" applyProtection="1">
      <alignment horizontal="left" vertical="center"/>
      <protection hidden="1"/>
    </xf>
    <xf numFmtId="0" fontId="3" fillId="0" borderId="0" xfId="18" applyFont="1" applyFill="1" applyBorder="1" applyAlignment="1" applyProtection="1">
      <alignment vertical="center"/>
    </xf>
    <xf numFmtId="0" fontId="93" fillId="0" borderId="0" xfId="0" applyFont="1" applyFill="1" applyAlignment="1" applyProtection="1">
      <alignment horizontal="left" vertical="center"/>
      <protection hidden="1"/>
    </xf>
    <xf numFmtId="0" fontId="95" fillId="0" borderId="0" xfId="0" applyFont="1" applyFill="1" applyBorder="1" applyAlignment="1" applyProtection="1">
      <alignment vertical="center"/>
    </xf>
    <xf numFmtId="0" fontId="89" fillId="0" borderId="0" xfId="0" applyFont="1" applyFill="1" applyBorder="1" applyAlignment="1" applyProtection="1">
      <alignment horizontal="left" vertical="top"/>
    </xf>
    <xf numFmtId="0" fontId="95" fillId="0" borderId="0" xfId="0" applyFont="1" applyFill="1" applyBorder="1" applyAlignment="1">
      <alignment horizontal="left" vertical="top"/>
    </xf>
    <xf numFmtId="0" fontId="99" fillId="0" borderId="0" xfId="0" applyFont="1" applyFill="1" applyBorder="1" applyAlignment="1" applyProtection="1">
      <alignment vertical="center"/>
    </xf>
    <xf numFmtId="0" fontId="104" fillId="0" borderId="0" xfId="0" applyFont="1" applyFill="1" applyBorder="1" applyAlignment="1" applyProtection="1">
      <alignment horizontal="right"/>
      <protection hidden="1"/>
    </xf>
    <xf numFmtId="0" fontId="93" fillId="0" borderId="0" xfId="0" applyFont="1" applyFill="1" applyAlignment="1" applyProtection="1">
      <alignment vertical="center"/>
    </xf>
    <xf numFmtId="0" fontId="94" fillId="0" borderId="6" xfId="0" applyFont="1" applyFill="1" applyBorder="1" applyAlignment="1" applyProtection="1">
      <alignment horizontal="left" vertical="center" indent="2"/>
    </xf>
    <xf numFmtId="0" fontId="94" fillId="0" borderId="2" xfId="0" applyNumberFormat="1" applyFont="1" applyFill="1" applyBorder="1" applyAlignment="1" applyProtection="1">
      <alignment horizontal="center" vertical="center" wrapText="1"/>
      <protection hidden="1"/>
    </xf>
    <xf numFmtId="0" fontId="95" fillId="0" borderId="0" xfId="0" applyFont="1" applyFill="1" applyProtection="1"/>
    <xf numFmtId="0" fontId="88" fillId="0" borderId="31" xfId="0" applyFont="1" applyFill="1" applyBorder="1" applyAlignment="1" applyProtection="1">
      <alignment horizontal="center" vertical="center" wrapText="1"/>
      <protection hidden="1"/>
    </xf>
    <xf numFmtId="0" fontId="94" fillId="0" borderId="0" xfId="16" applyFont="1" applyFill="1" applyAlignment="1" applyProtection="1">
      <alignment vertical="center"/>
      <protection hidden="1"/>
    </xf>
    <xf numFmtId="0" fontId="94" fillId="0" borderId="0" xfId="17" applyFont="1" applyFill="1" applyAlignment="1">
      <alignment vertical="center"/>
    </xf>
    <xf numFmtId="0" fontId="94" fillId="0" borderId="0" xfId="17" applyFont="1" applyFill="1" applyAlignment="1">
      <alignment horizontal="right" vertical="center"/>
    </xf>
    <xf numFmtId="0" fontId="94" fillId="0" borderId="0" xfId="0" applyFont="1" applyFill="1" applyBorder="1" applyAlignment="1" applyProtection="1">
      <alignment horizontal="left" vertical="center"/>
      <protection hidden="1"/>
    </xf>
    <xf numFmtId="0" fontId="94" fillId="0" borderId="0" xfId="16" applyFont="1" applyFill="1" applyAlignment="1">
      <alignment vertical="center"/>
    </xf>
    <xf numFmtId="0" fontId="89" fillId="0" borderId="0" xfId="0" applyFont="1" applyFill="1"/>
    <xf numFmtId="0" fontId="141" fillId="0" borderId="0" xfId="7" applyFont="1" applyFill="1"/>
    <xf numFmtId="0" fontId="148" fillId="0" borderId="0" xfId="7" applyFont="1"/>
    <xf numFmtId="0" fontId="141" fillId="0" borderId="0" xfId="7" applyFont="1" applyProtection="1"/>
    <xf numFmtId="0" fontId="88" fillId="0" borderId="8" xfId="4" applyNumberFormat="1" applyFont="1" applyFill="1" applyBorder="1" applyAlignment="1" applyProtection="1">
      <alignment horizontal="centerContinuous" vertical="center"/>
      <protection hidden="1"/>
    </xf>
    <xf numFmtId="0" fontId="95" fillId="0" borderId="3" xfId="4" applyNumberFormat="1" applyFont="1" applyFill="1" applyBorder="1" applyAlignment="1" applyProtection="1">
      <alignment horizontal="centerContinuous" vertical="center"/>
      <protection hidden="1"/>
    </xf>
    <xf numFmtId="0" fontId="88" fillId="0" borderId="17" xfId="4" applyNumberFormat="1" applyFont="1" applyFill="1" applyBorder="1" applyAlignment="1" applyProtection="1">
      <alignment horizontal="centerContinuous" vertical="center"/>
      <protection hidden="1"/>
    </xf>
    <xf numFmtId="0" fontId="95" fillId="0" borderId="4" xfId="4" applyNumberFormat="1" applyFont="1" applyFill="1" applyBorder="1" applyAlignment="1" applyProtection="1">
      <alignment horizontal="centerContinuous" vertical="center"/>
      <protection hidden="1"/>
    </xf>
    <xf numFmtId="0" fontId="93" fillId="0" borderId="0" xfId="4" applyNumberFormat="1" applyFont="1" applyFill="1" applyAlignment="1" applyProtection="1">
      <alignment vertical="center"/>
      <protection hidden="1"/>
    </xf>
    <xf numFmtId="0" fontId="95" fillId="0" borderId="0" xfId="4" applyNumberFormat="1" applyFont="1" applyFill="1" applyAlignment="1" applyProtection="1">
      <alignment horizontal="right" vertical="center"/>
      <protection hidden="1"/>
    </xf>
    <xf numFmtId="0" fontId="95" fillId="0" borderId="0" xfId="4" applyNumberFormat="1" applyFont="1" applyFill="1" applyAlignment="1" applyProtection="1">
      <alignment vertical="center"/>
      <protection hidden="1"/>
    </xf>
    <xf numFmtId="0" fontId="83" fillId="0" borderId="0" xfId="10" applyFont="1" applyAlignment="1">
      <alignment vertical="center"/>
    </xf>
    <xf numFmtId="182" fontId="83" fillId="0" borderId="0" xfId="10" applyNumberFormat="1" applyAlignment="1">
      <alignment vertical="center"/>
    </xf>
    <xf numFmtId="0" fontId="83" fillId="0" borderId="0" xfId="10" applyAlignment="1">
      <alignment vertical="center"/>
    </xf>
    <xf numFmtId="0" fontId="83" fillId="0" borderId="0" xfId="10"/>
    <xf numFmtId="0" fontId="83" fillId="0" borderId="0" xfId="10" applyAlignment="1">
      <alignment horizontal="center" vertical="center" wrapText="1"/>
    </xf>
    <xf numFmtId="182" fontId="83" fillId="0" borderId="0" xfId="10" applyNumberFormat="1" applyAlignment="1">
      <alignment horizontal="center" vertical="center" wrapText="1"/>
    </xf>
    <xf numFmtId="0" fontId="83" fillId="0" borderId="0" xfId="10" applyAlignment="1">
      <alignment horizontal="center" vertical="top" wrapText="1"/>
    </xf>
    <xf numFmtId="182" fontId="83" fillId="0" borderId="0" xfId="10" applyNumberFormat="1" applyAlignment="1">
      <alignment horizontal="center" vertical="top" wrapText="1"/>
    </xf>
    <xf numFmtId="0" fontId="149" fillId="0" borderId="71" xfId="10" applyFont="1" applyBorder="1" applyAlignment="1">
      <alignment horizontal="left" vertical="top"/>
    </xf>
    <xf numFmtId="182" fontId="143" fillId="0" borderId="72" xfId="10" applyNumberFormat="1" applyFont="1" applyBorder="1" applyAlignment="1">
      <alignment horizontal="center" vertical="top"/>
    </xf>
    <xf numFmtId="0" fontId="143" fillId="0" borderId="72" xfId="10" applyFont="1" applyBorder="1" applyAlignment="1">
      <alignment horizontal="center" vertical="top"/>
    </xf>
    <xf numFmtId="0" fontId="143" fillId="0" borderId="83" xfId="10" applyFont="1" applyBorder="1" applyAlignment="1">
      <alignment horizontal="center" vertical="top"/>
    </xf>
    <xf numFmtId="0" fontId="150" fillId="0" borderId="0" xfId="10" applyFont="1" applyBorder="1" applyAlignment="1">
      <alignment vertical="top" wrapText="1"/>
    </xf>
    <xf numFmtId="0" fontId="150" fillId="0" borderId="84" xfId="10" applyFont="1" applyBorder="1" applyAlignment="1">
      <alignment vertical="top" wrapText="1"/>
    </xf>
    <xf numFmtId="0" fontId="150" fillId="0" borderId="85" xfId="10" applyFont="1" applyBorder="1" applyAlignment="1">
      <alignment vertical="top"/>
    </xf>
    <xf numFmtId="182" fontId="150" fillId="0" borderId="0" xfId="10" applyNumberFormat="1" applyFont="1" applyBorder="1" applyAlignment="1">
      <alignment vertical="top"/>
    </xf>
    <xf numFmtId="0" fontId="150" fillId="0" borderId="0" xfId="10" applyFont="1" applyBorder="1" applyAlignment="1">
      <alignment vertical="top"/>
    </xf>
    <xf numFmtId="0" fontId="150" fillId="0" borderId="84" xfId="10" applyFont="1" applyBorder="1" applyAlignment="1">
      <alignment vertical="top"/>
    </xf>
    <xf numFmtId="0" fontId="86" fillId="14" borderId="86" xfId="10" applyFont="1" applyFill="1" applyBorder="1" applyAlignment="1">
      <alignment horizontal="center" vertical="center" wrapText="1"/>
    </xf>
    <xf numFmtId="182" fontId="86" fillId="14" borderId="86" xfId="10" applyNumberFormat="1" applyFont="1" applyFill="1" applyBorder="1" applyAlignment="1">
      <alignment horizontal="center" vertical="center" wrapText="1"/>
    </xf>
    <xf numFmtId="38" fontId="86" fillId="14" borderId="86" xfId="10" applyNumberFormat="1" applyFont="1" applyFill="1" applyBorder="1" applyAlignment="1">
      <alignment horizontal="center" vertical="center" wrapText="1"/>
    </xf>
    <xf numFmtId="0" fontId="150" fillId="12" borderId="143" xfId="10" applyFont="1" applyFill="1" applyBorder="1" applyAlignment="1" applyProtection="1">
      <alignment horizontal="left" vertical="top" wrapText="1"/>
    </xf>
    <xf numFmtId="0" fontId="150" fillId="12" borderId="143" xfId="10" applyFont="1" applyFill="1" applyBorder="1" applyAlignment="1" applyProtection="1">
      <alignment vertical="top"/>
    </xf>
    <xf numFmtId="38" fontId="150" fillId="12" borderId="143" xfId="10" applyNumberFormat="1" applyFont="1" applyFill="1" applyBorder="1" applyAlignment="1" applyProtection="1">
      <alignment horizontal="right" vertical="top"/>
    </xf>
    <xf numFmtId="38" fontId="150" fillId="12" borderId="143" xfId="10" applyNumberFormat="1" applyFont="1" applyFill="1" applyBorder="1" applyAlignment="1" applyProtection="1">
      <alignment vertical="top"/>
    </xf>
    <xf numFmtId="0" fontId="83" fillId="0" borderId="143" xfId="10" applyFont="1" applyBorder="1" applyAlignment="1" applyProtection="1">
      <alignment vertical="top"/>
      <protection locked="0"/>
    </xf>
    <xf numFmtId="38" fontId="83" fillId="0" borderId="143" xfId="10" applyNumberFormat="1" applyBorder="1" applyAlignment="1" applyProtection="1">
      <alignment horizontal="right" vertical="top"/>
      <protection locked="0"/>
    </xf>
    <xf numFmtId="0" fontId="83" fillId="0" borderId="0" xfId="10" quotePrefix="1" applyNumberFormat="1" applyFont="1"/>
    <xf numFmtId="0" fontId="83" fillId="0" borderId="143" xfId="10" applyBorder="1" applyAlignment="1" applyProtection="1">
      <alignment horizontal="left" vertical="top" wrapText="1"/>
      <protection locked="0"/>
    </xf>
    <xf numFmtId="0" fontId="83" fillId="0" borderId="143" xfId="10" applyBorder="1" applyAlignment="1" applyProtection="1">
      <alignment vertical="top"/>
      <protection locked="0"/>
    </xf>
    <xf numFmtId="0" fontId="83" fillId="16" borderId="87" xfId="10" applyFill="1" applyBorder="1" applyAlignment="1" applyProtection="1">
      <alignment horizontal="left" vertical="top" wrapText="1"/>
    </xf>
    <xf numFmtId="0" fontId="83" fillId="16" borderId="87" xfId="10" applyFill="1" applyBorder="1" applyAlignment="1" applyProtection="1">
      <alignment vertical="top"/>
    </xf>
    <xf numFmtId="38" fontId="83" fillId="16" borderId="87" xfId="10" applyNumberFormat="1" applyFill="1" applyBorder="1" applyAlignment="1" applyProtection="1">
      <alignment horizontal="right" vertical="top"/>
    </xf>
    <xf numFmtId="38" fontId="83" fillId="16" borderId="87" xfId="10" applyNumberFormat="1" applyFont="1" applyFill="1" applyBorder="1" applyAlignment="1" applyProtection="1">
      <alignment horizontal="right" vertical="top"/>
    </xf>
    <xf numFmtId="38" fontId="83" fillId="16" borderId="87" xfId="10" applyNumberFormat="1" applyFill="1" applyBorder="1" applyAlignment="1" applyProtection="1">
      <alignment vertical="top"/>
    </xf>
    <xf numFmtId="0" fontId="83" fillId="0" borderId="0" xfId="10" applyAlignment="1">
      <alignment horizontal="left" vertical="top" wrapText="1"/>
    </xf>
    <xf numFmtId="182" fontId="83" fillId="0" borderId="0" xfId="10" applyNumberFormat="1" applyAlignment="1">
      <alignment vertical="top"/>
    </xf>
    <xf numFmtId="0" fontId="83" fillId="0" borderId="0" xfId="10" applyAlignment="1">
      <alignment vertical="top"/>
    </xf>
    <xf numFmtId="38" fontId="83" fillId="0" borderId="0" xfId="10" applyNumberFormat="1" applyAlignment="1">
      <alignment horizontal="right" vertical="top"/>
    </xf>
    <xf numFmtId="183" fontId="83" fillId="0" borderId="0" xfId="10" applyNumberFormat="1"/>
    <xf numFmtId="0" fontId="81" fillId="0" borderId="0" xfId="0" applyFont="1"/>
    <xf numFmtId="0" fontId="113" fillId="0" borderId="2" xfId="0" applyFont="1" applyBorder="1" applyAlignment="1">
      <alignment horizontal="left" wrapText="1"/>
    </xf>
    <xf numFmtId="0" fontId="151" fillId="0" borderId="85" xfId="10" applyFont="1" applyBorder="1" applyAlignment="1">
      <alignment vertical="top"/>
    </xf>
    <xf numFmtId="0" fontId="151" fillId="0" borderId="0" xfId="10" applyFont="1" applyBorder="1" applyAlignment="1">
      <alignment vertical="top"/>
    </xf>
    <xf numFmtId="41" fontId="108" fillId="18" borderId="118" xfId="0" applyNumberFormat="1" applyFont="1" applyFill="1" applyBorder="1" applyAlignment="1" applyProtection="1">
      <alignment horizontal="right" shrinkToFit="1"/>
      <protection locked="0"/>
    </xf>
    <xf numFmtId="41" fontId="108" fillId="11" borderId="0" xfId="0" applyNumberFormat="1" applyFont="1" applyFill="1" applyBorder="1" applyAlignment="1">
      <alignment horizontal="right" shrinkToFit="1"/>
    </xf>
    <xf numFmtId="38" fontId="83" fillId="16" borderId="143" xfId="10" applyNumberFormat="1" applyFill="1" applyBorder="1" applyAlignment="1" applyProtection="1">
      <alignment horizontal="right" vertical="top"/>
    </xf>
    <xf numFmtId="184" fontId="150" fillId="12" borderId="143" xfId="10" applyNumberFormat="1" applyFont="1" applyFill="1" applyBorder="1" applyAlignment="1" applyProtection="1">
      <alignment horizontal="center" vertical="top"/>
    </xf>
    <xf numFmtId="184" fontId="83" fillId="0" borderId="143" xfId="10" applyNumberFormat="1" applyFont="1" applyBorder="1" applyAlignment="1" applyProtection="1">
      <alignment horizontal="center" vertical="top"/>
      <protection locked="0"/>
    </xf>
    <xf numFmtId="184" fontId="83" fillId="0" borderId="143" xfId="10" applyNumberFormat="1" applyFont="1" applyBorder="1" applyAlignment="1" applyProtection="1">
      <alignment horizontal="center" vertical="center"/>
      <protection locked="0"/>
    </xf>
    <xf numFmtId="184" fontId="83" fillId="0" borderId="143" xfId="10" applyNumberFormat="1" applyBorder="1" applyAlignment="1" applyProtection="1">
      <alignment horizontal="center" vertical="center"/>
      <protection locked="0"/>
    </xf>
    <xf numFmtId="184" fontId="83" fillId="16" borderId="87" xfId="10" applyNumberFormat="1" applyFill="1" applyBorder="1" applyAlignment="1" applyProtection="1">
      <alignment vertical="top"/>
    </xf>
    <xf numFmtId="0" fontId="93" fillId="0" borderId="0" xfId="4" quotePrefix="1" applyNumberFormat="1" applyFont="1" applyFill="1" applyBorder="1" applyAlignment="1" applyProtection="1">
      <alignment horizontal="left" vertical="top" wrapText="1" indent="2"/>
      <protection hidden="1"/>
    </xf>
    <xf numFmtId="0" fontId="95" fillId="0" borderId="0" xfId="4" applyFont="1" applyFill="1" applyAlignment="1" applyProtection="1">
      <alignment horizontal="left" vertical="top" wrapText="1" indent="2"/>
      <protection hidden="1"/>
    </xf>
    <xf numFmtId="0" fontId="95" fillId="0" borderId="6" xfId="4" applyNumberFormat="1" applyFont="1" applyBorder="1" applyAlignment="1">
      <alignment vertical="center"/>
    </xf>
    <xf numFmtId="0" fontId="89" fillId="15" borderId="18" xfId="4" applyNumberFormat="1" applyFont="1" applyFill="1" applyBorder="1" applyAlignment="1">
      <alignment vertical="center" shrinkToFit="1"/>
    </xf>
    <xf numFmtId="0" fontId="88" fillId="0" borderId="17" xfId="0" quotePrefix="1" applyNumberFormat="1" applyFont="1" applyBorder="1" applyAlignment="1">
      <alignment horizontal="center" vertical="center"/>
    </xf>
    <xf numFmtId="0" fontId="88" fillId="0" borderId="18" xfId="0" applyNumberFormat="1" applyFont="1" applyBorder="1" applyAlignment="1">
      <alignment horizontal="center" vertical="center" wrapText="1"/>
    </xf>
    <xf numFmtId="0" fontId="83" fillId="0" borderId="0" xfId="10" applyFont="1" applyAlignment="1">
      <alignment horizontal="left" vertical="center"/>
    </xf>
    <xf numFmtId="0" fontId="83" fillId="0" borderId="143" xfId="10" applyFont="1" applyBorder="1" applyAlignment="1" applyProtection="1">
      <alignment vertical="top"/>
      <protection locked="0"/>
    </xf>
    <xf numFmtId="0" fontId="94" fillId="0" borderId="35" xfId="4" applyFont="1" applyFill="1" applyBorder="1" applyAlignment="1" applyProtection="1">
      <alignment horizontal="center"/>
      <protection hidden="1"/>
    </xf>
    <xf numFmtId="0" fontId="95" fillId="0" borderId="0" xfId="4" applyFont="1" applyFill="1" applyAlignment="1" applyProtection="1">
      <alignment horizontal="center"/>
    </xf>
    <xf numFmtId="0" fontId="94" fillId="0" borderId="16" xfId="4" applyFont="1" applyFill="1" applyBorder="1" applyAlignment="1" applyProtection="1">
      <alignment horizontal="centerContinuous"/>
    </xf>
    <xf numFmtId="169" fontId="94" fillId="0" borderId="0" xfId="4" applyNumberFormat="1" applyFont="1" applyFill="1" applyProtection="1">
      <protection hidden="1"/>
    </xf>
    <xf numFmtId="0" fontId="95" fillId="0" borderId="0" xfId="4" applyFont="1" applyFill="1" applyProtection="1">
      <protection hidden="1"/>
    </xf>
    <xf numFmtId="0" fontId="104" fillId="0" borderId="0" xfId="4" applyFont="1" applyFill="1" applyBorder="1" applyAlignment="1" applyProtection="1">
      <alignment horizontal="right"/>
      <protection hidden="1"/>
    </xf>
    <xf numFmtId="38" fontId="89" fillId="0" borderId="2" xfId="0" applyNumberFormat="1" applyFont="1" applyBorder="1" applyAlignment="1" applyProtection="1">
      <alignment horizontal="right"/>
      <protection locked="0"/>
    </xf>
    <xf numFmtId="0" fontId="83" fillId="0" borderId="143" xfId="10" applyFont="1" applyBorder="1" applyAlignment="1" applyProtection="1">
      <alignment horizontal="left" vertical="top" wrapText="1"/>
      <protection locked="0"/>
    </xf>
    <xf numFmtId="49" fontId="152" fillId="0" borderId="129" xfId="6" applyNumberFormat="1" applyFont="1" applyBorder="1" applyAlignment="1" applyProtection="1">
      <alignment horizontal="center" vertical="center"/>
      <protection locked="0"/>
    </xf>
    <xf numFmtId="0" fontId="153" fillId="0" borderId="129" xfId="6" applyFont="1" applyBorder="1" applyProtection="1">
      <protection locked="0"/>
    </xf>
    <xf numFmtId="14" fontId="95" fillId="0" borderId="0" xfId="4" applyNumberFormat="1" applyFont="1" applyBorder="1" applyProtection="1">
      <protection locked="0"/>
    </xf>
    <xf numFmtId="0" fontId="5" fillId="0" borderId="9" xfId="18" applyNumberFormat="1" applyFont="1" applyFill="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180" fontId="5" fillId="0" borderId="9" xfId="18" applyNumberFormat="1" applyFont="1" applyBorder="1" applyAlignment="1" applyProtection="1">
      <alignment horizontal="left" vertical="center"/>
      <protection locked="0"/>
    </xf>
    <xf numFmtId="180" fontId="5" fillId="0" borderId="6"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0" fontId="3" fillId="0" borderId="8" xfId="18" applyNumberFormat="1" applyFont="1" applyBorder="1" applyAlignment="1" applyProtection="1">
      <alignment horizontal="left" vertical="center"/>
    </xf>
    <xf numFmtId="0" fontId="6" fillId="0" borderId="3" xfId="0" applyNumberFormat="1" applyFont="1" applyBorder="1" applyAlignment="1">
      <alignment horizontal="left" vertical="center"/>
    </xf>
    <xf numFmtId="0" fontId="6" fillId="0" borderId="9" xfId="18" applyFont="1" applyBorder="1" applyAlignment="1" applyProtection="1">
      <alignment vertical="center"/>
    </xf>
    <xf numFmtId="0" fontId="0" fillId="0" borderId="6" xfId="0" applyBorder="1" applyAlignment="1">
      <alignment vertical="center"/>
    </xf>
    <xf numFmtId="0" fontId="0" fillId="0" borderId="10" xfId="0" applyBorder="1" applyAlignment="1">
      <alignment vertical="center"/>
    </xf>
    <xf numFmtId="0" fontId="26" fillId="0" borderId="7" xfId="18" applyNumberFormat="1" applyFont="1" applyBorder="1" applyAlignment="1" applyProtection="1">
      <alignment horizontal="center"/>
    </xf>
    <xf numFmtId="0" fontId="0" fillId="0" borderId="0" xfId="0" applyBorder="1" applyAlignment="1">
      <alignment horizontal="center"/>
    </xf>
    <xf numFmtId="0" fontId="0" fillId="0" borderId="5" xfId="0" applyBorder="1" applyAlignment="1">
      <alignment horizontal="center"/>
    </xf>
    <xf numFmtId="0" fontId="25" fillId="0" borderId="9" xfId="2" applyNumberForma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indent="1"/>
      <protection locked="0"/>
    </xf>
    <xf numFmtId="0" fontId="36" fillId="0" borderId="6" xfId="2" applyFont="1" applyBorder="1" applyAlignment="1" applyProtection="1">
      <alignment horizontal="left" vertical="center" indent="1"/>
      <protection locked="0"/>
    </xf>
    <xf numFmtId="0" fontId="13" fillId="0" borderId="6"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180" fontId="5" fillId="0" borderId="6"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6" xfId="0" applyNumberFormat="1" applyFont="1" applyBorder="1" applyAlignment="1" applyProtection="1">
      <alignment horizontal="left" vertical="center" indent="1"/>
      <protection locked="0"/>
    </xf>
    <xf numFmtId="0" fontId="154" fillId="0" borderId="0" xfId="18" applyFont="1" applyBorder="1" applyAlignment="1" applyProtection="1">
      <alignment horizontal="center" vertical="center" wrapText="1"/>
    </xf>
    <xf numFmtId="0" fontId="154" fillId="0" borderId="5" xfId="18" applyFont="1" applyBorder="1" applyAlignment="1" applyProtection="1">
      <alignment horizontal="center" vertical="center" wrapText="1"/>
    </xf>
    <xf numFmtId="0" fontId="154" fillId="0" borderId="6" xfId="18" applyFont="1" applyBorder="1" applyAlignment="1" applyProtection="1">
      <alignment horizontal="center" vertical="center" wrapText="1"/>
    </xf>
    <xf numFmtId="0" fontId="154" fillId="0" borderId="10" xfId="18" applyFont="1" applyBorder="1" applyAlignment="1" applyProtection="1">
      <alignment horizontal="center" vertical="center" wrapText="1"/>
    </xf>
    <xf numFmtId="0" fontId="6" fillId="0" borderId="6" xfId="18" applyFont="1" applyBorder="1" applyAlignment="1" applyProtection="1">
      <alignment vertical="center"/>
    </xf>
    <xf numFmtId="180" fontId="5" fillId="0" borderId="9" xfId="18" applyNumberFormat="1" applyFont="1" applyBorder="1" applyAlignment="1" applyProtection="1">
      <alignment horizontal="left" vertical="center" indent="1"/>
      <protection locked="0"/>
    </xf>
    <xf numFmtId="0" fontId="5" fillId="0" borderId="0" xfId="18" applyFont="1" applyBorder="1" applyAlignment="1" applyProtection="1">
      <alignment vertical="center"/>
      <protection locked="0"/>
    </xf>
    <xf numFmtId="0" fontId="5" fillId="0" borderId="6" xfId="0" applyNumberFormat="1"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6" fillId="0" borderId="9" xfId="18" applyFont="1" applyBorder="1" applyAlignment="1" applyProtection="1">
      <alignment horizontal="left" vertical="center"/>
    </xf>
    <xf numFmtId="0" fontId="0" fillId="0" borderId="6" xfId="0" applyBorder="1" applyAlignment="1">
      <alignment horizontal="left" vertical="center"/>
    </xf>
    <xf numFmtId="0" fontId="0" fillId="0" borderId="10" xfId="0" applyBorder="1" applyAlignment="1">
      <alignment horizontal="left" vertical="center"/>
    </xf>
    <xf numFmtId="0" fontId="5" fillId="0" borderId="7" xfId="18" applyNumberFormat="1" applyFont="1" applyBorder="1" applyAlignment="1" applyProtection="1">
      <alignment horizontal="left" vertical="center" indent="1"/>
      <protection locked="0"/>
    </xf>
    <xf numFmtId="0" fontId="5" fillId="0" borderId="0" xfId="0" applyNumberFormat="1"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protection locked="0"/>
    </xf>
    <xf numFmtId="0" fontId="36" fillId="0" borderId="9" xfId="2" applyNumberFormat="1" applyFont="1" applyBorder="1" applyAlignment="1" applyProtection="1">
      <alignment horizontal="left" vertical="center"/>
      <protection locked="0"/>
    </xf>
    <xf numFmtId="0" fontId="36" fillId="0" borderId="6" xfId="2" applyFont="1" applyBorder="1" applyAlignment="1" applyProtection="1">
      <alignment horizontal="left" vertical="center"/>
      <protection locked="0"/>
    </xf>
    <xf numFmtId="0" fontId="36" fillId="0" borderId="10" xfId="2" applyFont="1" applyBorder="1" applyAlignment="1" applyProtection="1">
      <alignment horizontal="left" vertical="center"/>
      <protection locked="0"/>
    </xf>
    <xf numFmtId="49" fontId="8" fillId="0" borderId="0" xfId="18"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8" applyFont="1" applyBorder="1" applyAlignment="1" applyProtection="1">
      <alignment horizontal="center" vertical="center"/>
    </xf>
    <xf numFmtId="171" fontId="5" fillId="0" borderId="0" xfId="18"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26" fillId="0" borderId="8" xfId="18" applyFont="1" applyBorder="1" applyAlignment="1" applyProtection="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5" fillId="0" borderId="0" xfId="18" applyFont="1" applyBorder="1" applyAlignment="1" applyProtection="1">
      <alignment horizontal="center" vertical="center"/>
    </xf>
    <xf numFmtId="0" fontId="0" fillId="0" borderId="0" xfId="0" applyBorder="1" applyAlignment="1">
      <alignment horizontal="center" vertical="center"/>
    </xf>
    <xf numFmtId="49" fontId="5" fillId="0" borderId="0" xfId="18" applyNumberFormat="1" applyFont="1" applyBorder="1" applyAlignment="1" applyProtection="1">
      <alignment horizontal="center" vertical="center"/>
    </xf>
    <xf numFmtId="0" fontId="5" fillId="0" borderId="9" xfId="18" applyNumberFormat="1" applyFont="1" applyBorder="1" applyAlignment="1" applyProtection="1">
      <alignment horizontal="left" vertical="center"/>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5" fillId="0" borderId="144" xfId="18"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12" fillId="0" borderId="9" xfId="18" applyNumberFormat="1"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5" fillId="0" borderId="9" xfId="2" applyNumberFormat="1" applyFill="1" applyBorder="1" applyAlignment="1" applyProtection="1">
      <alignment horizontal="left" vertical="center" indent="1"/>
      <protection locked="0"/>
    </xf>
    <xf numFmtId="49" fontId="29" fillId="0" borderId="6"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0" fontId="13" fillId="0" borderId="7" xfId="18" applyNumberFormat="1" applyFont="1" applyBorder="1" applyAlignment="1" applyProtection="1">
      <alignment horizontal="center" vertical="center"/>
    </xf>
    <xf numFmtId="0" fontId="0" fillId="0" borderId="5" xfId="0" applyBorder="1" applyAlignment="1">
      <alignment horizontal="center" vertical="center"/>
    </xf>
    <xf numFmtId="0" fontId="25" fillId="0" borderId="7"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5" xfId="2" applyBorder="1" applyAlignment="1" applyProtection="1">
      <alignment horizontal="center" vertical="center"/>
    </xf>
    <xf numFmtId="0" fontId="26" fillId="0" borderId="7" xfId="18" applyFont="1" applyBorder="1" applyAlignment="1" applyProtection="1">
      <alignment horizontal="center"/>
    </xf>
    <xf numFmtId="0" fontId="5" fillId="0" borderId="5" xfId="0" applyFont="1" applyBorder="1" applyAlignment="1" applyProtection="1">
      <alignment horizontal="left" vertical="center" indent="1"/>
      <protection locked="0"/>
    </xf>
    <xf numFmtId="180" fontId="5" fillId="0" borderId="6" xfId="18" applyNumberFormat="1" applyFont="1" applyBorder="1" applyAlignment="1" applyProtection="1">
      <alignment horizontal="left" vertical="center" indent="1"/>
      <protection locked="0"/>
    </xf>
    <xf numFmtId="180" fontId="5" fillId="0" borderId="10" xfId="18" applyNumberFormat="1" applyFont="1" applyBorder="1" applyAlignment="1" applyProtection="1">
      <alignment horizontal="left" vertical="center" indent="1"/>
      <protection locked="0"/>
    </xf>
    <xf numFmtId="0" fontId="26" fillId="0" borderId="8" xfId="18" applyNumberFormat="1"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26" fillId="0" borderId="7" xfId="18"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31" fillId="0" borderId="9" xfId="0" applyFont="1" applyBorder="1" applyAlignment="1">
      <alignment horizontal="center" vertical="top"/>
    </xf>
    <xf numFmtId="0" fontId="31" fillId="0" borderId="6" xfId="0" applyFont="1" applyBorder="1" applyAlignment="1">
      <alignment horizontal="center" vertical="top"/>
    </xf>
    <xf numFmtId="0" fontId="31" fillId="0" borderId="10" xfId="0" applyFont="1" applyBorder="1" applyAlignment="1">
      <alignment horizontal="center" vertical="top"/>
    </xf>
    <xf numFmtId="0" fontId="5" fillId="0" borderId="9" xfId="18" applyNumberFormat="1" applyFont="1" applyBorder="1" applyAlignment="1" applyProtection="1">
      <alignment horizontal="left" vertical="center" indent="1"/>
      <protection locked="0"/>
    </xf>
    <xf numFmtId="174" fontId="5" fillId="0" borderId="7" xfId="18"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5" xfId="0" applyNumberFormat="1" applyFont="1" applyBorder="1" applyAlignment="1" applyProtection="1">
      <alignment horizontal="left" vertical="center" indent="1"/>
      <protection locked="0"/>
    </xf>
    <xf numFmtId="0" fontId="5" fillId="0" borderId="6" xfId="18" applyNumberFormat="1" applyFont="1" applyBorder="1" applyAlignment="1" applyProtection="1">
      <alignment horizontal="left" vertical="center" indent="1"/>
      <protection locked="0"/>
    </xf>
    <xf numFmtId="0" fontId="5" fillId="0" borderId="10" xfId="18" applyNumberFormat="1" applyFont="1" applyBorder="1" applyAlignment="1" applyProtection="1">
      <alignment horizontal="left" vertical="center" indent="1"/>
      <protection locked="0"/>
    </xf>
    <xf numFmtId="0" fontId="5" fillId="0" borderId="9" xfId="18" applyNumberFormat="1" applyFont="1" applyBorder="1" applyAlignment="1" applyProtection="1">
      <alignment horizontal="left" vertical="center" readingOrder="1"/>
      <protection locked="0"/>
    </xf>
    <xf numFmtId="0" fontId="5" fillId="0" borderId="6" xfId="0" applyNumberFormat="1" applyFont="1" applyBorder="1" applyAlignment="1" applyProtection="1">
      <alignment horizontal="left" vertical="center" readingOrder="1"/>
      <protection locked="0"/>
    </xf>
    <xf numFmtId="0" fontId="6" fillId="0" borderId="6"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181" fontId="6" fillId="0" borderId="3" xfId="18" applyNumberFormat="1" applyFont="1" applyFill="1" applyBorder="1" applyAlignment="1" applyProtection="1">
      <alignment horizontal="left" vertical="center" shrinkToFit="1"/>
      <protection hidden="1"/>
    </xf>
    <xf numFmtId="181" fontId="6" fillId="0" borderId="4" xfId="18" applyNumberFormat="1" applyFont="1" applyFill="1" applyBorder="1" applyAlignment="1" applyProtection="1">
      <alignment horizontal="left" vertical="center" shrinkToFit="1"/>
      <protection hidden="1"/>
    </xf>
    <xf numFmtId="181" fontId="6" fillId="0" borderId="0" xfId="18" applyNumberFormat="1" applyFont="1" applyFill="1" applyBorder="1" applyAlignment="1" applyProtection="1">
      <alignment horizontal="left" vertical="center" shrinkToFit="1"/>
      <protection hidden="1"/>
    </xf>
    <xf numFmtId="181" fontId="6" fillId="0" borderId="5" xfId="18" applyNumberFormat="1" applyFont="1" applyFill="1" applyBorder="1" applyAlignment="1" applyProtection="1">
      <alignment horizontal="left" vertical="center" shrinkToFit="1"/>
      <protection hidden="1"/>
    </xf>
    <xf numFmtId="0" fontId="25" fillId="0" borderId="9" xfId="2" applyBorder="1" applyAlignment="1" applyProtection="1">
      <protection locked="0"/>
    </xf>
    <xf numFmtId="0" fontId="11" fillId="0" borderId="6" xfId="0" applyFont="1" applyBorder="1" applyProtection="1">
      <protection locked="0"/>
    </xf>
    <xf numFmtId="0" fontId="11" fillId="0" borderId="10" xfId="0" applyFont="1" applyBorder="1" applyProtection="1">
      <protection locked="0"/>
    </xf>
    <xf numFmtId="0" fontId="5" fillId="0" borderId="0" xfId="0" applyFont="1" applyBorder="1" applyAlignment="1" applyProtection="1">
      <alignment horizontal="left" vertical="center" indent="1"/>
      <protection locked="0"/>
    </xf>
    <xf numFmtId="180" fontId="5" fillId="0" borderId="7" xfId="18"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protection locked="0"/>
    </xf>
    <xf numFmtId="14" fontId="5" fillId="0" borderId="9" xfId="18" applyNumberFormat="1" applyFont="1" applyBorder="1" applyAlignment="1" applyProtection="1">
      <alignment horizontal="left" vertical="center" indent="1"/>
      <protection locked="0"/>
    </xf>
    <xf numFmtId="0" fontId="88" fillId="0" borderId="0" xfId="0" applyFont="1" applyBorder="1" applyAlignment="1">
      <alignment horizontal="center" vertical="center"/>
    </xf>
    <xf numFmtId="0" fontId="88" fillId="0" borderId="0" xfId="0" applyFont="1" applyBorder="1" applyAlignment="1">
      <alignment horizontal="center"/>
    </xf>
    <xf numFmtId="0" fontId="25" fillId="0" borderId="0" xfId="2" applyBorder="1" applyAlignment="1" applyProtection="1">
      <alignment horizontal="center"/>
    </xf>
    <xf numFmtId="0" fontId="88" fillId="0" borderId="88" xfId="0" applyFont="1" applyBorder="1" applyAlignment="1">
      <alignment horizontal="center"/>
    </xf>
    <xf numFmtId="0" fontId="93" fillId="23" borderId="148" xfId="0" applyFont="1" applyFill="1" applyBorder="1" applyAlignment="1" applyProtection="1">
      <alignment horizontal="center" vertical="center" shrinkToFit="1"/>
    </xf>
    <xf numFmtId="0" fontId="93" fillId="23" borderId="118" xfId="0" applyFont="1" applyFill="1" applyBorder="1" applyAlignment="1" applyProtection="1">
      <alignment horizontal="center" vertical="center" shrinkToFit="1"/>
    </xf>
    <xf numFmtId="0" fontId="93" fillId="23" borderId="117" xfId="0" applyFont="1" applyFill="1" applyBorder="1" applyAlignment="1" applyProtection="1">
      <alignment horizontal="center" vertical="center" shrinkToFit="1"/>
    </xf>
    <xf numFmtId="0" fontId="101" fillId="0" borderId="0" xfId="0" applyFont="1" applyBorder="1" applyAlignment="1" applyProtection="1">
      <alignment horizontal="center" vertical="center"/>
    </xf>
    <xf numFmtId="0" fontId="89" fillId="0" borderId="8" xfId="4" applyFont="1" applyBorder="1" applyAlignment="1" applyProtection="1">
      <alignment horizontal="left" vertical="top"/>
      <protection locked="0"/>
    </xf>
    <xf numFmtId="0" fontId="89" fillId="0" borderId="3" xfId="4" applyFont="1" applyBorder="1" applyAlignment="1" applyProtection="1">
      <alignment horizontal="left" vertical="top"/>
      <protection locked="0"/>
    </xf>
    <xf numFmtId="0" fontId="89" fillId="0" borderId="4" xfId="4" applyFont="1" applyBorder="1" applyAlignment="1" applyProtection="1">
      <alignment horizontal="left" vertical="top"/>
      <protection locked="0"/>
    </xf>
    <xf numFmtId="0" fontId="89" fillId="0" borderId="7" xfId="4" applyFont="1" applyBorder="1" applyAlignment="1" applyProtection="1">
      <alignment horizontal="left" vertical="top"/>
      <protection locked="0"/>
    </xf>
    <xf numFmtId="0" fontId="89" fillId="0" borderId="0" xfId="4" applyFont="1" applyBorder="1" applyAlignment="1" applyProtection="1">
      <alignment horizontal="left" vertical="top"/>
      <protection locked="0"/>
    </xf>
    <xf numFmtId="0" fontId="89" fillId="0" borderId="5" xfId="4" applyFont="1" applyBorder="1" applyAlignment="1" applyProtection="1">
      <alignment horizontal="left" vertical="top"/>
      <protection locked="0"/>
    </xf>
    <xf numFmtId="0" fontId="89" fillId="0" borderId="9" xfId="4" applyFont="1" applyBorder="1" applyAlignment="1" applyProtection="1">
      <alignment horizontal="left" vertical="top"/>
      <protection locked="0"/>
    </xf>
    <xf numFmtId="0" fontId="89" fillId="0" borderId="6" xfId="4" applyFont="1" applyBorder="1" applyAlignment="1" applyProtection="1">
      <alignment horizontal="left" vertical="top"/>
      <protection locked="0"/>
    </xf>
    <xf numFmtId="0" fontId="89" fillId="0" borderId="10" xfId="4" applyFont="1" applyBorder="1" applyAlignment="1" applyProtection="1">
      <alignment horizontal="left" vertical="top"/>
      <protection locked="0"/>
    </xf>
    <xf numFmtId="0" fontId="88" fillId="0" borderId="145" xfId="4" applyFont="1" applyBorder="1" applyAlignment="1" applyProtection="1">
      <alignment horizontal="center"/>
      <protection locked="0"/>
    </xf>
    <xf numFmtId="0" fontId="103" fillId="0" borderId="0" xfId="4" applyFont="1" applyBorder="1" applyAlignment="1">
      <alignment horizontal="left" vertical="top" wrapText="1"/>
    </xf>
    <xf numFmtId="0" fontId="110" fillId="0" borderId="0" xfId="4" applyFont="1" applyBorder="1" applyAlignment="1">
      <alignment horizontal="left" vertical="top" wrapText="1"/>
    </xf>
    <xf numFmtId="0" fontId="110" fillId="0" borderId="0" xfId="4" applyFont="1" applyAlignment="1">
      <alignment horizontal="left" vertical="top" wrapText="1"/>
    </xf>
    <xf numFmtId="0" fontId="101" fillId="0" borderId="0" xfId="0" applyFont="1" applyBorder="1" applyAlignment="1" applyProtection="1">
      <alignment horizontal="left" vertical="center"/>
    </xf>
    <xf numFmtId="0" fontId="101" fillId="0" borderId="0" xfId="0" applyFont="1" applyAlignment="1">
      <alignment horizontal="left" vertical="center"/>
    </xf>
    <xf numFmtId="0" fontId="104" fillId="0" borderId="0" xfId="0" applyFont="1" applyAlignment="1">
      <alignment horizontal="left" vertical="center"/>
    </xf>
    <xf numFmtId="0" fontId="105" fillId="0" borderId="0" xfId="0" applyFont="1" applyAlignment="1">
      <alignment horizontal="left" vertical="center"/>
    </xf>
    <xf numFmtId="0" fontId="95" fillId="0" borderId="0" xfId="0" applyFont="1" applyAlignment="1">
      <alignment horizontal="left" vertical="center"/>
    </xf>
    <xf numFmtId="0" fontId="88" fillId="22" borderId="0" xfId="0" applyFont="1" applyFill="1" applyBorder="1" applyAlignment="1" applyProtection="1">
      <alignment horizontal="center" vertical="center"/>
    </xf>
    <xf numFmtId="0" fontId="88" fillId="22" borderId="119" xfId="0" applyFont="1" applyFill="1" applyBorder="1" applyAlignment="1" applyProtection="1">
      <alignment horizontal="center" vertical="center"/>
    </xf>
    <xf numFmtId="0" fontId="89" fillId="0" borderId="8" xfId="0" applyFont="1" applyBorder="1" applyAlignment="1" applyProtection="1">
      <alignment horizontal="left" vertical="top" wrapText="1"/>
      <protection locked="0"/>
    </xf>
    <xf numFmtId="0" fontId="89" fillId="0" borderId="3" xfId="0" applyFont="1" applyBorder="1" applyAlignment="1" applyProtection="1">
      <alignment horizontal="left" vertical="top" wrapText="1"/>
      <protection locked="0"/>
    </xf>
    <xf numFmtId="0" fontId="89" fillId="0" borderId="4" xfId="0" applyFont="1" applyBorder="1" applyAlignment="1" applyProtection="1">
      <alignment horizontal="left" vertical="top" wrapText="1"/>
      <protection locked="0"/>
    </xf>
    <xf numFmtId="0" fontId="89" fillId="0" borderId="7" xfId="0" applyFont="1" applyBorder="1" applyAlignment="1" applyProtection="1">
      <alignment horizontal="left" vertical="top" wrapText="1"/>
      <protection locked="0"/>
    </xf>
    <xf numFmtId="0" fontId="89" fillId="0" borderId="0" xfId="0" applyFont="1" applyBorder="1" applyAlignment="1" applyProtection="1">
      <alignment horizontal="left" vertical="top" wrapText="1"/>
      <protection locked="0"/>
    </xf>
    <xf numFmtId="0" fontId="89" fillId="0" borderId="5" xfId="0" applyFont="1" applyBorder="1" applyAlignment="1" applyProtection="1">
      <alignment horizontal="left" vertical="top" wrapText="1"/>
      <protection locked="0"/>
    </xf>
    <xf numFmtId="0" fontId="89" fillId="0" borderId="9" xfId="0" applyFont="1" applyBorder="1" applyAlignment="1" applyProtection="1">
      <alignment horizontal="left" vertical="top" wrapText="1"/>
      <protection locked="0"/>
    </xf>
    <xf numFmtId="0" fontId="89" fillId="0" borderId="6" xfId="0" applyFont="1" applyBorder="1" applyAlignment="1" applyProtection="1">
      <alignment horizontal="left" vertical="top" wrapText="1"/>
      <protection locked="0"/>
    </xf>
    <xf numFmtId="0" fontId="89" fillId="0" borderId="10" xfId="0" applyFont="1" applyBorder="1" applyAlignment="1" applyProtection="1">
      <alignment horizontal="left" vertical="top" wrapText="1"/>
      <protection locked="0"/>
    </xf>
    <xf numFmtId="0" fontId="142" fillId="18" borderId="146" xfId="0" applyFont="1" applyFill="1" applyBorder="1" applyAlignment="1">
      <alignment horizontal="center" vertical="center" shrinkToFit="1"/>
    </xf>
    <xf numFmtId="0" fontId="142" fillId="18" borderId="147" xfId="0" applyFont="1" applyFill="1" applyBorder="1" applyAlignment="1">
      <alignment horizontal="center" vertical="center" shrinkToFit="1"/>
    </xf>
    <xf numFmtId="0" fontId="99" fillId="0" borderId="0" xfId="0" applyFont="1" applyBorder="1" applyAlignment="1" applyProtection="1">
      <alignment horizontal="center" vertical="center"/>
    </xf>
    <xf numFmtId="38" fontId="88" fillId="0" borderId="89" xfId="0" applyNumberFormat="1" applyFont="1" applyBorder="1" applyAlignment="1" applyProtection="1">
      <alignment horizontal="left" vertical="top" wrapText="1"/>
      <protection locked="0"/>
    </xf>
    <xf numFmtId="0" fontId="88" fillId="0" borderId="90" xfId="0" applyFont="1" applyBorder="1" applyAlignment="1" applyProtection="1">
      <alignment wrapText="1"/>
      <protection locked="0"/>
    </xf>
    <xf numFmtId="0" fontId="88" fillId="0" borderId="91" xfId="0" applyFont="1" applyBorder="1" applyAlignment="1" applyProtection="1">
      <alignment wrapText="1"/>
      <protection locked="0"/>
    </xf>
    <xf numFmtId="0" fontId="88" fillId="0" borderId="92" xfId="0" applyFont="1" applyBorder="1" applyAlignment="1" applyProtection="1">
      <alignment wrapText="1"/>
      <protection locked="0"/>
    </xf>
    <xf numFmtId="0" fontId="88" fillId="0" borderId="0" xfId="0" applyFont="1" applyAlignment="1" applyProtection="1">
      <alignment wrapText="1"/>
      <protection locked="0"/>
    </xf>
    <xf numFmtId="0" fontId="88" fillId="0" borderId="93" xfId="0" applyFont="1" applyBorder="1" applyAlignment="1" applyProtection="1">
      <alignment wrapText="1"/>
      <protection locked="0"/>
    </xf>
    <xf numFmtId="0" fontId="88" fillId="0" borderId="94" xfId="0" applyFont="1" applyBorder="1" applyAlignment="1" applyProtection="1">
      <alignment wrapText="1"/>
      <protection locked="0"/>
    </xf>
    <xf numFmtId="0" fontId="88" fillId="0" borderId="95" xfId="0" applyFont="1" applyBorder="1" applyAlignment="1" applyProtection="1">
      <alignment wrapText="1"/>
      <protection locked="0"/>
    </xf>
    <xf numFmtId="0" fontId="88" fillId="0" borderId="96" xfId="0" applyFont="1" applyBorder="1" applyAlignment="1" applyProtection="1">
      <alignment wrapText="1"/>
      <protection locked="0"/>
    </xf>
    <xf numFmtId="0" fontId="114" fillId="0" borderId="0" xfId="0" applyNumberFormat="1" applyFont="1" applyBorder="1" applyAlignment="1" applyProtection="1">
      <alignment horizontal="left" vertical="center" wrapText="1"/>
    </xf>
    <xf numFmtId="0" fontId="89" fillId="0" borderId="0" xfId="0" applyFont="1" applyAlignment="1">
      <alignment horizontal="left" vertical="center" wrapText="1"/>
    </xf>
    <xf numFmtId="166" fontId="93" fillId="0" borderId="0" xfId="0" applyNumberFormat="1" applyFont="1" applyBorder="1" applyAlignment="1" applyProtection="1">
      <alignment horizontal="left" vertical="center"/>
    </xf>
    <xf numFmtId="166" fontId="95" fillId="0" borderId="0" xfId="0" applyNumberFormat="1" applyFont="1" applyAlignment="1">
      <alignment horizontal="left" vertical="center"/>
    </xf>
    <xf numFmtId="0" fontId="93" fillId="0" borderId="0" xfId="0" applyFont="1" applyBorder="1" applyAlignment="1" applyProtection="1">
      <alignment wrapText="1"/>
    </xf>
    <xf numFmtId="0" fontId="93" fillId="0" borderId="0" xfId="0" applyFont="1" applyAlignment="1" applyProtection="1">
      <alignment horizontal="left" vertical="center"/>
    </xf>
    <xf numFmtId="0" fontId="93" fillId="0" borderId="0" xfId="0" applyFont="1" applyAlignment="1">
      <alignment horizontal="left" vertical="center"/>
    </xf>
    <xf numFmtId="0" fontId="93" fillId="0" borderId="0" xfId="0" applyFont="1" applyBorder="1" applyAlignment="1" applyProtection="1">
      <alignment vertical="top" wrapText="1"/>
    </xf>
    <xf numFmtId="0" fontId="93" fillId="0" borderId="0" xfId="0" applyFont="1" applyAlignment="1">
      <alignment wrapText="1"/>
    </xf>
    <xf numFmtId="0" fontId="102" fillId="0" borderId="0" xfId="0" applyFont="1" applyAlignment="1">
      <alignment horizontal="center" vertical="center"/>
    </xf>
    <xf numFmtId="0" fontId="95" fillId="0" borderId="0" xfId="0" applyFont="1" applyAlignment="1">
      <alignment horizontal="center" vertical="center"/>
    </xf>
    <xf numFmtId="0" fontId="90" fillId="0" borderId="0" xfId="2" applyFont="1" applyAlignment="1" applyProtection="1">
      <alignment horizontal="center" vertical="center"/>
    </xf>
    <xf numFmtId="0" fontId="88" fillId="0" borderId="4" xfId="0" applyFont="1" applyFill="1" applyBorder="1" applyAlignment="1" applyProtection="1">
      <alignment horizontal="center" vertical="center" wrapText="1"/>
    </xf>
    <xf numFmtId="0" fontId="88" fillId="0" borderId="10" xfId="0" applyFont="1" applyFill="1" applyBorder="1" applyAlignment="1" applyProtection="1">
      <alignment horizontal="center" vertical="center" wrapText="1"/>
    </xf>
    <xf numFmtId="3" fontId="94" fillId="14" borderId="23" xfId="0" applyNumberFormat="1" applyFont="1" applyFill="1" applyBorder="1" applyAlignment="1" applyProtection="1">
      <alignment horizontal="left" vertical="center"/>
    </xf>
    <xf numFmtId="3" fontId="94" fillId="14" borderId="19" xfId="0" applyNumberFormat="1" applyFont="1" applyFill="1" applyBorder="1" applyAlignment="1" applyProtection="1">
      <alignment horizontal="left" vertical="center"/>
    </xf>
    <xf numFmtId="164" fontId="94" fillId="14" borderId="20" xfId="0" applyNumberFormat="1" applyFont="1" applyFill="1" applyBorder="1" applyAlignment="1" applyProtection="1">
      <alignment horizontal="left" vertical="center"/>
    </xf>
    <xf numFmtId="164" fontId="94" fillId="14" borderId="21" xfId="0" applyNumberFormat="1" applyFont="1" applyFill="1" applyBorder="1" applyAlignment="1" applyProtection="1">
      <alignment horizontal="left" vertical="center"/>
    </xf>
    <xf numFmtId="0" fontId="94" fillId="14" borderId="62" xfId="0" applyFont="1" applyFill="1" applyBorder="1" applyAlignment="1" applyProtection="1">
      <alignment horizontal="left" vertical="center"/>
    </xf>
    <xf numFmtId="0" fontId="94" fillId="14" borderId="21" xfId="0" applyFont="1" applyFill="1" applyBorder="1" applyAlignment="1" applyProtection="1">
      <alignment horizontal="left" vertical="center"/>
    </xf>
    <xf numFmtId="164" fontId="94" fillId="14" borderId="23" xfId="0" applyNumberFormat="1" applyFont="1" applyFill="1" applyBorder="1" applyAlignment="1" applyProtection="1">
      <alignment horizontal="left" vertical="center"/>
    </xf>
    <xf numFmtId="164" fontId="94" fillId="14" borderId="19" xfId="0" applyNumberFormat="1" applyFont="1" applyFill="1" applyBorder="1" applyAlignment="1" applyProtection="1">
      <alignment horizontal="left" vertical="center"/>
    </xf>
    <xf numFmtId="49" fontId="94" fillId="14" borderId="23" xfId="0" applyNumberFormat="1" applyFont="1" applyFill="1" applyBorder="1" applyAlignment="1" applyProtection="1">
      <alignment horizontal="left" vertical="center"/>
    </xf>
    <xf numFmtId="49" fontId="94" fillId="14" borderId="19" xfId="0" applyNumberFormat="1" applyFont="1" applyFill="1" applyBorder="1" applyAlignment="1" applyProtection="1">
      <alignment horizontal="left" vertical="center"/>
    </xf>
    <xf numFmtId="0" fontId="94" fillId="14" borderId="23" xfId="0" applyFont="1" applyFill="1" applyBorder="1" applyAlignment="1" applyProtection="1">
      <alignment vertical="center"/>
    </xf>
    <xf numFmtId="0" fontId="94" fillId="14" borderId="19" xfId="0" applyFont="1" applyFill="1" applyBorder="1" applyAlignment="1" applyProtection="1">
      <alignment vertical="center"/>
    </xf>
    <xf numFmtId="164" fontId="94" fillId="16" borderId="23" xfId="0" applyNumberFormat="1" applyFont="1" applyFill="1" applyBorder="1" applyAlignment="1" applyProtection="1">
      <alignment horizontal="left" vertical="center" wrapText="1" indent="2"/>
    </xf>
    <xf numFmtId="164" fontId="94" fillId="16" borderId="19" xfId="0" applyNumberFormat="1" applyFont="1" applyFill="1" applyBorder="1" applyAlignment="1" applyProtection="1">
      <alignment horizontal="left" vertical="center" wrapText="1" indent="2"/>
    </xf>
    <xf numFmtId="164" fontId="94" fillId="10" borderId="23" xfId="0" applyNumberFormat="1" applyFont="1" applyFill="1" applyBorder="1" applyAlignment="1" applyProtection="1">
      <alignment horizontal="left" vertical="center" wrapText="1"/>
    </xf>
    <xf numFmtId="164" fontId="94" fillId="10" borderId="19" xfId="0" applyNumberFormat="1" applyFont="1" applyFill="1" applyBorder="1" applyAlignment="1" applyProtection="1">
      <alignment horizontal="left" vertical="center" wrapText="1"/>
    </xf>
    <xf numFmtId="164" fontId="94" fillId="2" borderId="23" xfId="0" applyNumberFormat="1" applyFont="1" applyFill="1" applyBorder="1" applyAlignment="1" applyProtection="1">
      <alignment horizontal="left" vertical="center" wrapText="1" indent="1"/>
    </xf>
    <xf numFmtId="164" fontId="94" fillId="2" borderId="19" xfId="0" applyNumberFormat="1" applyFont="1" applyFill="1" applyBorder="1" applyAlignment="1" applyProtection="1">
      <alignment horizontal="left" vertical="center" wrapText="1" indent="1"/>
    </xf>
    <xf numFmtId="164" fontId="94" fillId="16" borderId="61" xfId="0" applyNumberFormat="1" applyFont="1" applyFill="1" applyBorder="1" applyAlignment="1" applyProtection="1">
      <alignment horizontal="left" vertical="center" wrapText="1" indent="2"/>
    </xf>
    <xf numFmtId="164" fontId="94" fillId="16" borderId="64" xfId="0" applyNumberFormat="1" applyFont="1" applyFill="1" applyBorder="1" applyAlignment="1" applyProtection="1">
      <alignment horizontal="left" vertical="center" wrapText="1" indent="2"/>
    </xf>
    <xf numFmtId="0" fontId="94" fillId="16" borderId="60" xfId="0" applyFont="1" applyFill="1" applyBorder="1" applyAlignment="1" applyProtection="1">
      <alignment horizontal="left" vertical="center" indent="2"/>
    </xf>
    <xf numFmtId="0" fontId="94" fillId="16" borderId="67" xfId="0" applyFont="1" applyFill="1" applyBorder="1" applyAlignment="1" applyProtection="1">
      <alignment horizontal="left" vertical="center" indent="2"/>
    </xf>
    <xf numFmtId="0" fontId="94" fillId="16" borderId="66" xfId="0" applyFont="1" applyFill="1" applyBorder="1" applyAlignment="1" applyProtection="1">
      <alignment horizontal="left" vertical="center" indent="2"/>
      <protection hidden="1"/>
    </xf>
    <xf numFmtId="0" fontId="94" fillId="16" borderId="64" xfId="0" applyFont="1" applyFill="1" applyBorder="1" applyAlignment="1" applyProtection="1">
      <alignment horizontal="left" vertical="center" indent="2"/>
      <protection hidden="1"/>
    </xf>
    <xf numFmtId="0" fontId="93" fillId="16" borderId="60" xfId="0" applyFont="1" applyFill="1" applyBorder="1" applyAlignment="1" applyProtection="1">
      <alignment horizontal="left" vertical="center" wrapText="1" indent="2"/>
    </xf>
    <xf numFmtId="0" fontId="95" fillId="16" borderId="67" xfId="0" applyFont="1" applyFill="1" applyBorder="1" applyAlignment="1">
      <alignment horizontal="left" wrapText="1" indent="2"/>
    </xf>
    <xf numFmtId="3" fontId="94" fillId="0" borderId="4" xfId="0" applyNumberFormat="1" applyFont="1" applyBorder="1" applyAlignment="1" applyProtection="1">
      <alignment horizontal="center" vertical="center" wrapText="1"/>
    </xf>
    <xf numFmtId="3" fontId="94" fillId="0" borderId="10" xfId="0" applyNumberFormat="1" applyFont="1" applyBorder="1" applyAlignment="1" applyProtection="1">
      <alignment horizontal="center" vertical="center" wrapText="1"/>
    </xf>
    <xf numFmtId="0" fontId="94" fillId="16" borderId="62" xfId="0" applyFont="1" applyFill="1" applyBorder="1" applyAlignment="1" applyProtection="1">
      <alignment horizontal="left" vertical="center" indent="1"/>
    </xf>
    <xf numFmtId="0" fontId="94" fillId="16" borderId="21" xfId="0" applyFont="1" applyFill="1" applyBorder="1" applyAlignment="1" applyProtection="1">
      <alignment horizontal="left" vertical="center" indent="1"/>
    </xf>
    <xf numFmtId="0" fontId="93" fillId="0" borderId="14" xfId="0" applyFont="1" applyBorder="1" applyAlignment="1" applyProtection="1">
      <alignment horizontal="left" vertical="center" indent="1"/>
    </xf>
    <xf numFmtId="0" fontId="93" fillId="0" borderId="19" xfId="0" applyFont="1" applyBorder="1" applyAlignment="1" applyProtection="1">
      <alignment horizontal="left" vertical="center" indent="1"/>
    </xf>
    <xf numFmtId="164" fontId="94" fillId="24" borderId="23" xfId="0" applyNumberFormat="1" applyFont="1" applyFill="1" applyBorder="1" applyAlignment="1" applyProtection="1">
      <alignment horizontal="left" vertical="center" wrapText="1" indent="1"/>
    </xf>
    <xf numFmtId="164" fontId="94" fillId="24" borderId="19" xfId="0" applyNumberFormat="1" applyFont="1" applyFill="1" applyBorder="1" applyAlignment="1" applyProtection="1">
      <alignment horizontal="left" vertical="center" wrapText="1" indent="1"/>
    </xf>
    <xf numFmtId="164" fontId="94" fillId="25" borderId="23" xfId="0" applyNumberFormat="1" applyFont="1" applyFill="1" applyBorder="1" applyAlignment="1" applyProtection="1">
      <alignment horizontal="left" vertical="center" wrapText="1" indent="1"/>
    </xf>
    <xf numFmtId="164" fontId="94" fillId="25" borderId="19" xfId="0" applyNumberFormat="1" applyFont="1" applyFill="1" applyBorder="1" applyAlignment="1" applyProtection="1">
      <alignment horizontal="left" vertical="center" wrapText="1" indent="1"/>
    </xf>
    <xf numFmtId="0" fontId="94" fillId="16" borderId="45" xfId="0" applyFont="1" applyFill="1" applyBorder="1" applyAlignment="1" applyProtection="1">
      <alignment horizontal="left" vertical="center" indent="1"/>
    </xf>
    <xf numFmtId="0" fontId="95" fillId="16" borderId="65" xfId="0" applyFont="1" applyFill="1" applyBorder="1" applyAlignment="1">
      <alignment horizontal="left" vertical="center" indent="1"/>
    </xf>
    <xf numFmtId="0" fontId="94" fillId="10" borderId="14" xfId="0" applyFont="1" applyFill="1" applyBorder="1" applyAlignment="1">
      <alignment horizontal="left" vertical="center" wrapText="1"/>
    </xf>
    <xf numFmtId="0" fontId="95" fillId="10" borderId="19" xfId="0" applyFont="1" applyFill="1" applyBorder="1" applyAlignment="1">
      <alignment horizontal="left" vertical="center" wrapText="1"/>
    </xf>
    <xf numFmtId="0" fontId="94" fillId="10" borderId="62" xfId="0" applyFont="1" applyFill="1" applyBorder="1" applyAlignment="1">
      <alignment vertical="top" wrapText="1"/>
    </xf>
    <xf numFmtId="0" fontId="95" fillId="10" borderId="21" xfId="0" applyFont="1" applyFill="1" applyBorder="1" applyAlignment="1">
      <alignment vertical="top" wrapText="1"/>
    </xf>
    <xf numFmtId="0" fontId="94" fillId="16" borderId="66" xfId="0" applyFont="1" applyFill="1" applyBorder="1" applyAlignment="1" applyProtection="1">
      <alignment horizontal="left" vertical="top" wrapText="1" indent="1"/>
    </xf>
    <xf numFmtId="0" fontId="95" fillId="16" borderId="64" xfId="0" applyFont="1" applyFill="1" applyBorder="1" applyAlignment="1">
      <alignment horizontal="left" vertical="top" wrapText="1" indent="1"/>
    </xf>
    <xf numFmtId="0" fontId="94" fillId="16" borderId="66" xfId="0" applyFont="1" applyFill="1" applyBorder="1" applyAlignment="1" applyProtection="1">
      <alignment horizontal="left" vertical="top" indent="1"/>
    </xf>
    <xf numFmtId="0" fontId="95" fillId="16" borderId="64" xfId="0" applyFont="1" applyFill="1" applyBorder="1" applyAlignment="1">
      <alignment horizontal="left" vertical="top" indent="1"/>
    </xf>
    <xf numFmtId="0" fontId="94" fillId="10" borderId="62" xfId="0" applyFont="1" applyFill="1" applyBorder="1" applyAlignment="1">
      <alignment vertical="center" wrapText="1"/>
    </xf>
    <xf numFmtId="0" fontId="95" fillId="10" borderId="21" xfId="0" applyFont="1" applyFill="1" applyBorder="1" applyAlignment="1">
      <alignment vertical="center" wrapText="1"/>
    </xf>
    <xf numFmtId="3" fontId="94" fillId="16" borderId="20" xfId="0" applyNumberFormat="1" applyFont="1" applyFill="1" applyBorder="1" applyAlignment="1">
      <alignment horizontal="left" vertical="top" indent="1"/>
    </xf>
    <xf numFmtId="3" fontId="94" fillId="16" borderId="21" xfId="0" applyNumberFormat="1" applyFont="1" applyFill="1" applyBorder="1" applyAlignment="1">
      <alignment horizontal="left" vertical="top" indent="1"/>
    </xf>
    <xf numFmtId="3" fontId="94" fillId="16" borderId="66" xfId="0" applyNumberFormat="1" applyFont="1" applyFill="1" applyBorder="1" applyAlignment="1">
      <alignment horizontal="left" vertical="top" indent="1"/>
    </xf>
    <xf numFmtId="0" fontId="93" fillId="16" borderId="64" xfId="0" applyFont="1" applyFill="1" applyBorder="1" applyAlignment="1">
      <alignment horizontal="left" vertical="top" indent="1"/>
    </xf>
    <xf numFmtId="3" fontId="94" fillId="0" borderId="74" xfId="0" applyNumberFormat="1" applyFont="1" applyBorder="1" applyAlignment="1">
      <alignment horizontal="left" vertical="top" wrapText="1" indent="1"/>
    </xf>
    <xf numFmtId="0" fontId="95" fillId="0" borderId="77" xfId="0" applyFont="1" applyBorder="1" applyAlignment="1">
      <alignment horizontal="left" vertical="top" wrapText="1" indent="1"/>
    </xf>
    <xf numFmtId="0" fontId="104" fillId="14" borderId="6" xfId="0" applyFont="1" applyFill="1" applyBorder="1" applyAlignment="1">
      <alignment horizontal="center" vertical="center" wrapText="1"/>
    </xf>
    <xf numFmtId="0" fontId="95" fillId="14" borderId="10" xfId="0" applyFont="1" applyFill="1" applyBorder="1" applyAlignment="1">
      <alignment horizontal="center" vertical="center" wrapText="1"/>
    </xf>
    <xf numFmtId="3" fontId="104" fillId="14" borderId="23" xfId="0" applyNumberFormat="1" applyFont="1" applyFill="1" applyBorder="1" applyAlignment="1">
      <alignment horizontal="center" vertical="center"/>
    </xf>
    <xf numFmtId="0" fontId="95" fillId="14" borderId="19" xfId="0" applyFont="1" applyFill="1" applyBorder="1" applyAlignment="1">
      <alignment horizontal="center" vertical="center"/>
    </xf>
    <xf numFmtId="0" fontId="104" fillId="14" borderId="14" xfId="0" applyFont="1" applyFill="1" applyBorder="1" applyAlignment="1">
      <alignment horizontal="center" vertical="center"/>
    </xf>
    <xf numFmtId="3" fontId="94" fillId="0" borderId="5" xfId="0" applyNumberFormat="1" applyFont="1" applyBorder="1" applyAlignment="1" applyProtection="1">
      <alignment horizontal="center" vertical="center" wrapText="1"/>
    </xf>
    <xf numFmtId="0" fontId="104" fillId="14" borderId="9" xfId="0" applyFont="1" applyFill="1" applyBorder="1" applyAlignment="1">
      <alignment horizontal="center" vertical="center"/>
    </xf>
    <xf numFmtId="0" fontId="95" fillId="14" borderId="10" xfId="0" applyFont="1" applyFill="1" applyBorder="1" applyAlignment="1">
      <alignment horizontal="center" vertical="center"/>
    </xf>
    <xf numFmtId="0" fontId="104" fillId="19" borderId="6" xfId="0" applyFont="1" applyFill="1" applyBorder="1" applyAlignment="1">
      <alignment horizontal="center" vertical="center"/>
    </xf>
    <xf numFmtId="0" fontId="104" fillId="19" borderId="10" xfId="0" applyFont="1" applyFill="1" applyBorder="1" applyAlignment="1">
      <alignment horizontal="center" vertical="center"/>
    </xf>
    <xf numFmtId="0" fontId="95" fillId="19" borderId="10" xfId="0" applyFont="1" applyFill="1" applyBorder="1" applyAlignment="1">
      <alignment horizontal="center" vertical="center"/>
    </xf>
    <xf numFmtId="0" fontId="104" fillId="14" borderId="132" xfId="0" applyFont="1" applyFill="1" applyBorder="1" applyAlignment="1">
      <alignment horizontal="center" vertical="center"/>
    </xf>
    <xf numFmtId="0" fontId="95" fillId="14" borderId="125" xfId="0" applyFont="1" applyFill="1" applyBorder="1" applyAlignment="1">
      <alignment horizontal="center" vertical="center"/>
    </xf>
    <xf numFmtId="0" fontId="104" fillId="14" borderId="6" xfId="0" applyFont="1" applyFill="1" applyBorder="1" applyAlignment="1">
      <alignment horizontal="center" vertical="center"/>
    </xf>
    <xf numFmtId="3" fontId="94" fillId="16" borderId="62" xfId="0" applyNumberFormat="1" applyFont="1" applyFill="1" applyBorder="1" applyAlignment="1">
      <alignment horizontal="left" vertical="top" wrapText="1" indent="1"/>
    </xf>
    <xf numFmtId="0" fontId="95" fillId="16" borderId="21" xfId="0" applyFont="1" applyFill="1" applyBorder="1" applyAlignment="1">
      <alignment horizontal="left" vertical="top" wrapText="1"/>
    </xf>
    <xf numFmtId="3" fontId="94" fillId="16" borderId="74" xfId="0" applyNumberFormat="1" applyFont="1" applyFill="1" applyBorder="1" applyAlignment="1">
      <alignment horizontal="left" vertical="top" wrapText="1" indent="1"/>
    </xf>
    <xf numFmtId="0" fontId="95" fillId="16" borderId="77" xfId="0" applyFont="1" applyFill="1" applyBorder="1" applyAlignment="1">
      <alignment horizontal="left" vertical="top" wrapText="1" indent="1"/>
    </xf>
    <xf numFmtId="3" fontId="94" fillId="16" borderId="45" xfId="0" applyNumberFormat="1" applyFont="1" applyFill="1" applyBorder="1" applyAlignment="1">
      <alignment horizontal="left" vertical="top" wrapText="1" indent="1"/>
    </xf>
    <xf numFmtId="0" fontId="93" fillId="16" borderId="65" xfId="0" applyFont="1" applyFill="1" applyBorder="1" applyAlignment="1">
      <alignment horizontal="left" vertical="top" wrapText="1" indent="1"/>
    </xf>
    <xf numFmtId="3" fontId="94" fillId="16" borderId="66" xfId="0" applyNumberFormat="1" applyFont="1" applyFill="1" applyBorder="1" applyAlignment="1">
      <alignment horizontal="left" vertical="top" wrapText="1" indent="1"/>
    </xf>
    <xf numFmtId="3" fontId="94" fillId="15" borderId="4" xfId="0" applyNumberFormat="1" applyFont="1" applyFill="1" applyBorder="1" applyAlignment="1" applyProtection="1">
      <alignment horizontal="center" vertical="center" wrapText="1"/>
    </xf>
    <xf numFmtId="3" fontId="94" fillId="15" borderId="10" xfId="0" applyNumberFormat="1" applyFont="1" applyFill="1" applyBorder="1" applyAlignment="1" applyProtection="1">
      <alignment horizontal="center" vertical="center" wrapText="1"/>
    </xf>
    <xf numFmtId="49" fontId="112" fillId="2" borderId="9" xfId="0" applyNumberFormat="1" applyFont="1" applyFill="1" applyBorder="1" applyAlignment="1" applyProtection="1">
      <alignment horizontal="left" vertical="center" wrapText="1"/>
    </xf>
    <xf numFmtId="0" fontId="89" fillId="0" borderId="6" xfId="0" applyFont="1" applyBorder="1" applyAlignment="1">
      <alignment horizontal="left" vertical="center" wrapText="1"/>
    </xf>
    <xf numFmtId="0" fontId="89" fillId="0" borderId="10" xfId="0" applyFont="1" applyBorder="1" applyAlignment="1">
      <alignment horizontal="left" vertical="center" wrapText="1"/>
    </xf>
    <xf numFmtId="49" fontId="93" fillId="0" borderId="23" xfId="0" applyNumberFormat="1" applyFont="1" applyBorder="1" applyAlignment="1" applyProtection="1">
      <alignment horizontal="left" vertical="center" wrapText="1" indent="1"/>
    </xf>
    <xf numFmtId="0" fontId="95" fillId="0" borderId="19" xfId="0" applyFont="1" applyBorder="1" applyAlignment="1">
      <alignment horizontal="left" vertical="center" wrapText="1" indent="1"/>
    </xf>
    <xf numFmtId="49" fontId="94" fillId="16" borderId="23" xfId="0" applyNumberFormat="1" applyFont="1" applyFill="1" applyBorder="1" applyAlignment="1" applyProtection="1">
      <alignment horizontal="left" vertical="center" wrapText="1" indent="1"/>
    </xf>
    <xf numFmtId="0" fontId="95" fillId="16" borderId="19" xfId="0" applyFont="1" applyFill="1" applyBorder="1" applyAlignment="1">
      <alignment horizontal="left" vertical="center" wrapText="1" indent="1"/>
    </xf>
    <xf numFmtId="49" fontId="94" fillId="2" borderId="23" xfId="0" applyNumberFormat="1" applyFont="1" applyFill="1" applyBorder="1" applyAlignment="1" applyProtection="1">
      <alignment horizontal="left" vertical="center" wrapText="1"/>
    </xf>
    <xf numFmtId="0" fontId="95" fillId="2" borderId="19" xfId="0" applyFont="1" applyFill="1" applyBorder="1" applyAlignment="1">
      <alignment horizontal="left" vertical="center" wrapText="1"/>
    </xf>
    <xf numFmtId="49" fontId="94" fillId="16" borderId="23" xfId="0" applyNumberFormat="1" applyFont="1" applyFill="1" applyBorder="1" applyAlignment="1" applyProtection="1">
      <alignment horizontal="left" vertical="center" indent="1"/>
    </xf>
    <xf numFmtId="0" fontId="95" fillId="16" borderId="19" xfId="0" applyFont="1" applyFill="1" applyBorder="1" applyAlignment="1">
      <alignment horizontal="left" vertical="center" indent="1"/>
    </xf>
    <xf numFmtId="0" fontId="104" fillId="17" borderId="23" xfId="15" applyFont="1" applyFill="1" applyBorder="1" applyAlignment="1">
      <alignment horizontal="center" vertical="center"/>
    </xf>
    <xf numFmtId="0" fontId="95" fillId="17" borderId="19" xfId="0" applyFont="1" applyFill="1" applyBorder="1" applyAlignment="1">
      <alignment horizontal="center" vertical="center"/>
    </xf>
    <xf numFmtId="49" fontId="94" fillId="2" borderId="23" xfId="0" applyNumberFormat="1" applyFont="1" applyFill="1" applyBorder="1" applyAlignment="1" applyProtection="1">
      <alignment horizontal="left" vertical="center"/>
    </xf>
    <xf numFmtId="49" fontId="94" fillId="2" borderId="19" xfId="0" applyNumberFormat="1" applyFont="1" applyFill="1" applyBorder="1" applyAlignment="1" applyProtection="1">
      <alignment horizontal="left" vertical="center"/>
    </xf>
    <xf numFmtId="0" fontId="93" fillId="0" borderId="0" xfId="15" applyFont="1" applyFill="1" applyAlignment="1">
      <alignment wrapText="1"/>
    </xf>
    <xf numFmtId="0" fontId="95" fillId="0" borderId="0" xfId="0" applyFont="1" applyAlignment="1">
      <alignment wrapText="1"/>
    </xf>
    <xf numFmtId="0" fontId="89" fillId="0" borderId="28" xfId="15" applyFont="1" applyFill="1" applyBorder="1" applyAlignment="1" applyProtection="1">
      <protection locked="0"/>
    </xf>
    <xf numFmtId="0" fontId="89" fillId="0" borderId="28" xfId="0" applyFont="1" applyBorder="1" applyAlignment="1"/>
    <xf numFmtId="0" fontId="89" fillId="0" borderId="33" xfId="15" applyFont="1" applyFill="1" applyBorder="1" applyAlignment="1" applyProtection="1">
      <protection locked="0"/>
    </xf>
    <xf numFmtId="0" fontId="89" fillId="0" borderId="33" xfId="0" applyFont="1" applyBorder="1" applyAlignment="1"/>
    <xf numFmtId="0" fontId="94" fillId="2" borderId="23" xfId="0" applyFont="1" applyFill="1" applyBorder="1" applyAlignment="1" applyProtection="1">
      <alignment horizontal="left" vertical="center" wrapText="1"/>
    </xf>
    <xf numFmtId="49" fontId="104" fillId="17" borderId="23" xfId="0" applyNumberFormat="1" applyFont="1" applyFill="1" applyBorder="1" applyAlignment="1" applyProtection="1">
      <alignment horizontal="center" vertical="center"/>
    </xf>
    <xf numFmtId="49" fontId="103" fillId="2" borderId="9" xfId="0" applyNumberFormat="1" applyFont="1" applyFill="1" applyBorder="1" applyAlignment="1" applyProtection="1">
      <alignment horizontal="left" vertical="center" wrapText="1"/>
    </xf>
    <xf numFmtId="0" fontId="95" fillId="0" borderId="6" xfId="0" applyFont="1" applyBorder="1" applyAlignment="1">
      <alignment horizontal="left" vertical="center" wrapText="1"/>
    </xf>
    <xf numFmtId="0" fontId="95" fillId="0" borderId="10" xfId="0" applyFont="1" applyBorder="1" applyAlignment="1">
      <alignment horizontal="left" vertical="center" wrapText="1"/>
    </xf>
    <xf numFmtId="164" fontId="94" fillId="2" borderId="23" xfId="0" applyNumberFormat="1" applyFont="1" applyFill="1" applyBorder="1" applyAlignment="1" applyProtection="1">
      <alignment horizontal="left" vertical="center" wrapText="1"/>
    </xf>
    <xf numFmtId="49" fontId="94" fillId="0" borderId="23" xfId="0" applyNumberFormat="1" applyFont="1" applyBorder="1" applyAlignment="1" applyProtection="1">
      <alignment horizontal="center" vertical="center" wrapText="1"/>
    </xf>
    <xf numFmtId="49" fontId="94" fillId="0" borderId="19" xfId="0" applyNumberFormat="1" applyFont="1" applyBorder="1" applyAlignment="1" applyProtection="1">
      <alignment horizontal="center" vertical="center" wrapText="1"/>
    </xf>
    <xf numFmtId="0" fontId="93" fillId="0" borderId="33" xfId="0" applyFont="1" applyBorder="1" applyAlignment="1" applyProtection="1">
      <alignment horizontal="left" vertical="center" wrapText="1" indent="1"/>
    </xf>
    <xf numFmtId="0" fontId="93" fillId="0" borderId="29" xfId="0" applyFont="1" applyBorder="1" applyAlignment="1" applyProtection="1">
      <alignment horizontal="left" vertical="center" wrapText="1" indent="1"/>
    </xf>
    <xf numFmtId="0" fontId="93" fillId="0" borderId="33" xfId="0" applyFont="1" applyBorder="1" applyAlignment="1" applyProtection="1">
      <alignment horizontal="left" vertical="center" indent="1"/>
    </xf>
    <xf numFmtId="0" fontId="95" fillId="0" borderId="33" xfId="0" applyFont="1" applyBorder="1" applyAlignment="1">
      <alignment horizontal="left" indent="1"/>
    </xf>
    <xf numFmtId="0" fontId="95" fillId="0" borderId="29" xfId="0" applyFont="1" applyBorder="1" applyAlignment="1">
      <alignment horizontal="left" indent="1"/>
    </xf>
    <xf numFmtId="0" fontId="94" fillId="3" borderId="33" xfId="0" applyFont="1" applyFill="1" applyBorder="1" applyAlignment="1" applyProtection="1">
      <alignment horizontal="left" vertical="center"/>
    </xf>
    <xf numFmtId="0" fontId="94" fillId="3" borderId="29" xfId="0" applyFont="1" applyFill="1" applyBorder="1" applyAlignment="1" applyProtection="1">
      <alignment horizontal="left" vertical="center"/>
    </xf>
    <xf numFmtId="0" fontId="104" fillId="17" borderId="32" xfId="0" applyFont="1" applyFill="1" applyBorder="1" applyAlignment="1" applyProtection="1">
      <alignment horizontal="left" vertical="center" wrapText="1"/>
    </xf>
    <xf numFmtId="0" fontId="95" fillId="17" borderId="33" xfId="0" applyFont="1" applyFill="1" applyBorder="1" applyAlignment="1">
      <alignment horizontal="left" wrapText="1"/>
    </xf>
    <xf numFmtId="0" fontId="95" fillId="17" borderId="29" xfId="0" applyFont="1" applyFill="1" applyBorder="1" applyAlignment="1">
      <alignment horizontal="left" wrapText="1"/>
    </xf>
    <xf numFmtId="0" fontId="93" fillId="0" borderId="32" xfId="0" applyFont="1" applyBorder="1" applyAlignment="1" applyProtection="1">
      <alignment horizontal="left" vertical="center" wrapText="1" indent="1"/>
    </xf>
    <xf numFmtId="0" fontId="95" fillId="0" borderId="29" xfId="0" applyFont="1" applyBorder="1" applyAlignment="1">
      <alignment horizontal="left" wrapText="1" indent="1"/>
    </xf>
    <xf numFmtId="0" fontId="93" fillId="0" borderId="29" xfId="0" applyFont="1" applyBorder="1" applyAlignment="1">
      <alignment horizontal="left" wrapText="1" indent="1"/>
    </xf>
    <xf numFmtId="0" fontId="121" fillId="0" borderId="38" xfId="0" applyFont="1" applyBorder="1" applyAlignment="1" applyProtection="1">
      <alignment horizontal="left" wrapText="1" indent="2"/>
    </xf>
    <xf numFmtId="0" fontId="93" fillId="0" borderId="0" xfId="0" applyFont="1" applyAlignment="1">
      <alignment horizontal="left" wrapText="1"/>
    </xf>
    <xf numFmtId="0" fontId="93" fillId="0" borderId="38" xfId="0" applyFont="1" applyBorder="1" applyAlignment="1">
      <alignment horizontal="left" wrapText="1"/>
    </xf>
    <xf numFmtId="0" fontId="93" fillId="0" borderId="28" xfId="0" applyFont="1" applyBorder="1" applyAlignment="1" applyProtection="1">
      <alignment horizontal="left" vertical="center" wrapText="1" indent="1"/>
    </xf>
    <xf numFmtId="0" fontId="95" fillId="0" borderId="34" xfId="0" applyFont="1" applyBorder="1" applyAlignment="1">
      <alignment horizontal="left" wrapText="1" indent="1"/>
    </xf>
    <xf numFmtId="0" fontId="95" fillId="0" borderId="33" xfId="0" applyFont="1" applyBorder="1" applyAlignment="1" applyProtection="1">
      <alignment horizontal="left" vertical="center" wrapText="1" indent="1"/>
    </xf>
    <xf numFmtId="0" fontId="95" fillId="0" borderId="29" xfId="0" applyFont="1" applyBorder="1" applyAlignment="1" applyProtection="1">
      <alignment horizontal="left" vertical="center" wrapText="1" indent="1"/>
    </xf>
    <xf numFmtId="49" fontId="94" fillId="0" borderId="47" xfId="0" applyNumberFormat="1" applyFont="1" applyFill="1" applyBorder="1" applyAlignment="1" applyProtection="1">
      <alignment horizontal="center" vertical="center" wrapText="1"/>
    </xf>
    <xf numFmtId="49" fontId="94" fillId="0" borderId="16" xfId="0" applyNumberFormat="1" applyFont="1" applyFill="1" applyBorder="1" applyAlignment="1" applyProtection="1">
      <alignment horizontal="center" vertical="center" wrapText="1"/>
    </xf>
    <xf numFmtId="0" fontId="95" fillId="0" borderId="48" xfId="0" applyFont="1" applyFill="1" applyBorder="1" applyAlignment="1">
      <alignment wrapText="1"/>
    </xf>
    <xf numFmtId="0" fontId="94" fillId="0" borderId="32" xfId="0" applyFont="1" applyFill="1" applyBorder="1" applyAlignment="1" applyProtection="1">
      <alignment horizontal="left" vertical="center" wrapText="1"/>
      <protection hidden="1"/>
    </xf>
    <xf numFmtId="0" fontId="94" fillId="0" borderId="33" xfId="0" applyFont="1" applyFill="1" applyBorder="1" applyAlignment="1" applyProtection="1">
      <alignment horizontal="left" vertical="center" wrapText="1"/>
      <protection hidden="1"/>
    </xf>
    <xf numFmtId="0" fontId="95" fillId="0" borderId="33" xfId="0" applyFont="1" applyFill="1" applyBorder="1" applyAlignment="1" applyProtection="1">
      <alignment wrapText="1"/>
      <protection hidden="1"/>
    </xf>
    <xf numFmtId="0" fontId="94" fillId="2" borderId="38"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97" xfId="0" applyFont="1" applyFill="1" applyBorder="1" applyAlignment="1" applyProtection="1">
      <alignment horizontal="left" vertical="center" wrapText="1"/>
    </xf>
    <xf numFmtId="0" fontId="94" fillId="2" borderId="98" xfId="0" applyFont="1" applyFill="1" applyBorder="1" applyAlignment="1" applyProtection="1">
      <alignment horizontal="left" vertical="center" wrapText="1"/>
    </xf>
    <xf numFmtId="0" fontId="95" fillId="0" borderId="98" xfId="0" applyFont="1" applyBorder="1" applyAlignment="1">
      <alignment wrapText="1"/>
    </xf>
    <xf numFmtId="0" fontId="94" fillId="16" borderId="69" xfId="0" applyFont="1" applyFill="1" applyBorder="1" applyAlignment="1" applyProtection="1">
      <alignment horizontal="left" vertical="center" indent="1"/>
    </xf>
    <xf numFmtId="0" fontId="94" fillId="16" borderId="80" xfId="0" applyFont="1" applyFill="1" applyBorder="1" applyAlignment="1" applyProtection="1">
      <alignment horizontal="left" vertical="center" indent="1"/>
    </xf>
    <xf numFmtId="0" fontId="94" fillId="16" borderId="99" xfId="0" applyFont="1" applyFill="1" applyBorder="1" applyAlignment="1" applyProtection="1">
      <alignment horizontal="left" vertical="center" indent="1"/>
    </xf>
    <xf numFmtId="0" fontId="94" fillId="16" borderId="33" xfId="0" applyFont="1" applyFill="1" applyBorder="1" applyAlignment="1" applyProtection="1">
      <alignment horizontal="left" vertical="center" indent="1"/>
    </xf>
    <xf numFmtId="0" fontId="94" fillId="16" borderId="32" xfId="0" applyFont="1" applyFill="1" applyBorder="1" applyAlignment="1" applyProtection="1">
      <alignment horizontal="left" vertical="center" indent="1"/>
    </xf>
    <xf numFmtId="0" fontId="94" fillId="16" borderId="32" xfId="0" applyFont="1" applyFill="1" applyBorder="1" applyAlignment="1" applyProtection="1">
      <alignment horizontal="left" vertical="center" indent="1"/>
      <protection hidden="1"/>
    </xf>
    <xf numFmtId="0" fontId="94" fillId="16" borderId="33" xfId="0" applyFont="1" applyFill="1" applyBorder="1" applyAlignment="1" applyProtection="1">
      <alignment horizontal="left" vertical="center" indent="1"/>
      <protection hidden="1"/>
    </xf>
    <xf numFmtId="0" fontId="155" fillId="0" borderId="28" xfId="0" applyFont="1" applyBorder="1" applyAlignment="1">
      <alignment horizontal="left" vertical="center" wrapText="1" indent="1"/>
    </xf>
    <xf numFmtId="0" fontId="95" fillId="0" borderId="28" xfId="0" applyFont="1" applyBorder="1" applyAlignment="1">
      <alignment horizontal="left" vertical="center" wrapText="1" indent="1"/>
    </xf>
    <xf numFmtId="0" fontId="104" fillId="14" borderId="32" xfId="0" applyFont="1" applyFill="1" applyBorder="1" applyAlignment="1" applyProtection="1">
      <alignment horizontal="left" vertical="center" indent="1"/>
    </xf>
    <xf numFmtId="0" fontId="104" fillId="14" borderId="33" xfId="0" applyFont="1" applyFill="1" applyBorder="1" applyAlignment="1" applyProtection="1">
      <alignment horizontal="left" vertical="center" indent="1"/>
    </xf>
    <xf numFmtId="0" fontId="104" fillId="14" borderId="29" xfId="0" applyFont="1" applyFill="1" applyBorder="1" applyAlignment="1" applyProtection="1">
      <alignment horizontal="left" vertical="center" indent="1"/>
    </xf>
    <xf numFmtId="0" fontId="123" fillId="2" borderId="100" xfId="16" applyFont="1" applyFill="1" applyBorder="1" applyAlignment="1">
      <alignment horizontal="center" vertical="center"/>
    </xf>
    <xf numFmtId="0" fontId="131" fillId="0" borderId="101" xfId="0" applyFont="1" applyBorder="1" applyAlignment="1">
      <alignment horizontal="center" vertical="center"/>
    </xf>
    <xf numFmtId="0" fontId="131" fillId="0" borderId="102" xfId="0" applyFont="1" applyBorder="1" applyAlignment="1">
      <alignment horizontal="center" vertical="center"/>
    </xf>
    <xf numFmtId="0" fontId="104" fillId="14" borderId="103" xfId="16" applyFont="1" applyFill="1" applyBorder="1" applyAlignment="1" applyProtection="1">
      <alignment horizontal="center" vertical="center" wrapText="1"/>
      <protection hidden="1"/>
    </xf>
    <xf numFmtId="0" fontId="104" fillId="14" borderId="13" xfId="0" applyFont="1" applyFill="1" applyBorder="1" applyAlignment="1" applyProtection="1">
      <alignment horizontal="center" vertical="center" wrapText="1"/>
      <protection hidden="1"/>
    </xf>
    <xf numFmtId="0" fontId="104" fillId="14" borderId="104" xfId="0" applyFont="1" applyFill="1" applyBorder="1" applyAlignment="1" applyProtection="1">
      <alignment horizontal="center" vertical="center" wrapText="1"/>
      <protection hidden="1"/>
    </xf>
    <xf numFmtId="0" fontId="156" fillId="14" borderId="105" xfId="16" applyFont="1" applyFill="1" applyBorder="1" applyAlignment="1">
      <alignment horizontal="center" vertical="center"/>
    </xf>
    <xf numFmtId="0" fontId="89" fillId="14" borderId="12" xfId="0" applyFont="1" applyFill="1" applyBorder="1" applyAlignment="1">
      <alignment horizontal="center" vertical="center"/>
    </xf>
    <xf numFmtId="0" fontId="89" fillId="14" borderId="106" xfId="0" applyFont="1" applyFill="1" applyBorder="1" applyAlignment="1">
      <alignment horizontal="center" vertical="center"/>
    </xf>
    <xf numFmtId="0" fontId="110" fillId="0" borderId="58" xfId="16" applyFont="1" applyBorder="1" applyAlignment="1">
      <alignment horizontal="center"/>
    </xf>
    <xf numFmtId="0" fontId="95" fillId="0" borderId="58" xfId="0" applyFont="1" applyBorder="1" applyAlignment="1">
      <alignment horizontal="center"/>
    </xf>
    <xf numFmtId="0" fontId="150" fillId="0" borderId="85" xfId="10" applyFont="1" applyFill="1" applyBorder="1" applyAlignment="1" applyProtection="1">
      <alignment horizontal="left" vertical="top" wrapText="1"/>
      <protection hidden="1"/>
    </xf>
    <xf numFmtId="0" fontId="150" fillId="0" borderId="0" xfId="10" applyFont="1" applyFill="1" applyBorder="1" applyAlignment="1" applyProtection="1">
      <alignment horizontal="left" vertical="top" wrapText="1"/>
      <protection hidden="1"/>
    </xf>
    <xf numFmtId="0" fontId="150" fillId="0" borderId="84" xfId="10" applyFont="1" applyFill="1" applyBorder="1" applyAlignment="1" applyProtection="1">
      <alignment horizontal="left" vertical="top" wrapText="1"/>
      <protection hidden="1"/>
    </xf>
    <xf numFmtId="0" fontId="143" fillId="14" borderId="71" xfId="10" applyFont="1" applyFill="1" applyBorder="1" applyAlignment="1">
      <alignment horizontal="center" vertical="center"/>
    </xf>
    <xf numFmtId="0" fontId="143" fillId="14" borderId="72" xfId="10" applyFont="1" applyFill="1" applyBorder="1" applyAlignment="1">
      <alignment horizontal="center" vertical="center"/>
    </xf>
    <xf numFmtId="0" fontId="143" fillId="14" borderId="83" xfId="10" applyFont="1" applyFill="1" applyBorder="1" applyAlignment="1">
      <alignment horizontal="center" vertical="center"/>
    </xf>
    <xf numFmtId="0" fontId="143" fillId="14" borderId="107" xfId="10" applyFont="1" applyFill="1" applyBorder="1" applyAlignment="1">
      <alignment horizontal="center" vertical="center"/>
    </xf>
    <xf numFmtId="0" fontId="143" fillId="14" borderId="15" xfId="10" applyFont="1" applyFill="1" applyBorder="1" applyAlignment="1">
      <alignment horizontal="center" vertical="center"/>
    </xf>
    <xf numFmtId="0" fontId="143" fillId="14" borderId="108" xfId="10" applyFont="1" applyFill="1" applyBorder="1" applyAlignment="1">
      <alignment horizontal="center" vertical="center"/>
    </xf>
    <xf numFmtId="0" fontId="150" fillId="0" borderId="85" xfId="10" applyFont="1" applyBorder="1" applyAlignment="1">
      <alignment vertical="top" wrapText="1"/>
    </xf>
    <xf numFmtId="0" fontId="150" fillId="0" borderId="0" xfId="10" applyFont="1" applyBorder="1" applyAlignment="1">
      <alignment vertical="top" wrapText="1"/>
    </xf>
    <xf numFmtId="0" fontId="150" fillId="0" borderId="84" xfId="10" applyFont="1" applyBorder="1" applyAlignment="1">
      <alignment vertical="top" wrapText="1"/>
    </xf>
    <xf numFmtId="0" fontId="150" fillId="0" borderId="85" xfId="10" applyFont="1" applyBorder="1" applyAlignment="1">
      <alignment vertical="top"/>
    </xf>
    <xf numFmtId="0" fontId="150" fillId="0" borderId="0" xfId="10" applyFont="1" applyBorder="1" applyAlignment="1">
      <alignment vertical="top"/>
    </xf>
    <xf numFmtId="0" fontId="150" fillId="0" borderId="84" xfId="10" applyFont="1" applyBorder="1" applyAlignment="1">
      <alignment vertical="top"/>
    </xf>
    <xf numFmtId="0" fontId="94" fillId="0" borderId="8" xfId="0" applyFont="1" applyFill="1" applyBorder="1" applyAlignment="1" applyProtection="1">
      <alignment horizontal="left" vertical="center" wrapText="1"/>
    </xf>
    <xf numFmtId="0" fontId="95" fillId="0" borderId="3" xfId="0" applyFont="1" applyBorder="1" applyAlignment="1">
      <alignment horizontal="left" vertical="center" wrapText="1"/>
    </xf>
    <xf numFmtId="0" fontId="95" fillId="0" borderId="4" xfId="0" applyFont="1" applyBorder="1" applyAlignment="1">
      <alignment horizontal="left" vertical="center" wrapText="1"/>
    </xf>
    <xf numFmtId="0" fontId="94" fillId="0" borderId="6" xfId="0" applyFont="1" applyBorder="1" applyAlignment="1">
      <alignment horizontal="center" vertical="center"/>
    </xf>
    <xf numFmtId="0" fontId="93" fillId="0" borderId="10" xfId="0" applyFont="1" applyBorder="1" applyAlignment="1">
      <alignment horizontal="center" vertical="center"/>
    </xf>
    <xf numFmtId="0" fontId="93" fillId="21" borderId="23" xfId="0" applyFont="1" applyFill="1" applyBorder="1" applyAlignment="1" applyProtection="1">
      <alignment horizontal="left" vertical="center" wrapText="1" indent="1"/>
      <protection hidden="1"/>
    </xf>
    <xf numFmtId="0" fontId="95" fillId="21" borderId="14" xfId="0" applyFont="1" applyFill="1" applyBorder="1" applyAlignment="1" applyProtection="1">
      <alignment horizontal="left" vertical="center" wrapText="1" indent="1"/>
      <protection hidden="1"/>
    </xf>
    <xf numFmtId="0" fontId="95" fillId="21" borderId="19" xfId="0" applyFont="1" applyFill="1" applyBorder="1" applyAlignment="1" applyProtection="1">
      <alignment horizontal="left" vertical="center" wrapText="1" indent="1"/>
      <protection hidden="1"/>
    </xf>
    <xf numFmtId="0" fontId="108" fillId="0" borderId="107" xfId="7" applyFont="1" applyBorder="1" applyAlignment="1" applyProtection="1">
      <alignment vertical="top" wrapText="1"/>
      <protection locked="0"/>
    </xf>
    <xf numFmtId="0" fontId="108" fillId="0" borderId="15" xfId="7" applyFont="1" applyBorder="1" applyAlignment="1" applyProtection="1">
      <alignment vertical="top" wrapText="1"/>
      <protection locked="0"/>
    </xf>
    <xf numFmtId="0" fontId="108" fillId="0" borderId="108" xfId="7" applyFont="1" applyBorder="1" applyAlignment="1" applyProtection="1">
      <alignment vertical="top" wrapText="1"/>
      <protection locked="0"/>
    </xf>
    <xf numFmtId="0" fontId="83" fillId="0" borderId="85" xfId="7" applyFont="1" applyBorder="1" applyAlignment="1" applyProtection="1">
      <alignment vertical="top" wrapText="1"/>
      <protection locked="0"/>
    </xf>
    <xf numFmtId="0" fontId="83" fillId="0" borderId="0" xfId="7" applyFont="1" applyBorder="1" applyAlignment="1" applyProtection="1">
      <alignment vertical="top" wrapText="1"/>
      <protection locked="0"/>
    </xf>
    <xf numFmtId="0" fontId="83" fillId="0" borderId="84" xfId="7" applyFont="1" applyBorder="1" applyAlignment="1" applyProtection="1">
      <alignment vertical="top" wrapText="1"/>
      <protection locked="0"/>
    </xf>
    <xf numFmtId="0" fontId="83" fillId="0" borderId="107" xfId="7" applyFont="1" applyBorder="1" applyAlignment="1" applyProtection="1">
      <alignment vertical="top" wrapText="1"/>
      <protection locked="0"/>
    </xf>
    <xf numFmtId="0" fontId="83" fillId="0" borderId="15" xfId="7" applyFont="1" applyBorder="1" applyAlignment="1" applyProtection="1">
      <alignment vertical="top" wrapText="1"/>
      <protection locked="0"/>
    </xf>
    <xf numFmtId="0" fontId="83" fillId="0" borderId="108" xfId="7" applyFont="1" applyBorder="1" applyAlignment="1" applyProtection="1">
      <alignment vertical="top" wrapText="1"/>
      <protection locked="0"/>
    </xf>
    <xf numFmtId="0" fontId="108" fillId="0" borderId="72" xfId="7" applyFont="1" applyBorder="1" applyAlignment="1" applyProtection="1">
      <alignment horizontal="center" vertical="top" wrapText="1"/>
      <protection locked="0"/>
    </xf>
    <xf numFmtId="0" fontId="108" fillId="0" borderId="83" xfId="7" applyFont="1" applyBorder="1" applyAlignment="1" applyProtection="1">
      <alignment horizontal="center" vertical="top" wrapText="1"/>
      <protection locked="0"/>
    </xf>
    <xf numFmtId="0" fontId="108" fillId="0" borderId="85" xfId="7" applyFont="1" applyBorder="1" applyAlignment="1" applyProtection="1">
      <alignment vertical="top" wrapText="1"/>
      <protection locked="0"/>
    </xf>
    <xf numFmtId="0" fontId="108" fillId="0" borderId="0" xfId="7" applyFont="1" applyBorder="1" applyAlignment="1" applyProtection="1">
      <alignment vertical="top" wrapText="1"/>
      <protection locked="0"/>
    </xf>
    <xf numFmtId="0" fontId="108" fillId="0" borderId="84" xfId="7" applyFont="1" applyBorder="1" applyAlignment="1" applyProtection="1">
      <alignment vertical="top" wrapText="1"/>
      <protection locked="0"/>
    </xf>
    <xf numFmtId="0" fontId="139" fillId="14" borderId="0" xfId="7" applyFont="1" applyFill="1" applyAlignment="1">
      <alignment horizontal="center" vertical="center"/>
    </xf>
    <xf numFmtId="0" fontId="103" fillId="0" borderId="131" xfId="7" applyFont="1" applyFill="1" applyBorder="1" applyAlignment="1">
      <alignment horizontal="left" vertical="top" wrapText="1"/>
    </xf>
    <xf numFmtId="0" fontId="103" fillId="0" borderId="0" xfId="7" applyFont="1" applyFill="1" applyBorder="1" applyAlignment="1">
      <alignment horizontal="left" vertical="top" wrapText="1"/>
    </xf>
    <xf numFmtId="0" fontId="157" fillId="0" borderId="0" xfId="7" applyFont="1" applyAlignment="1">
      <alignment wrapText="1"/>
    </xf>
    <xf numFmtId="0" fontId="158" fillId="0" borderId="0" xfId="7" applyFont="1" applyAlignment="1">
      <alignment horizontal="center" vertical="center" wrapText="1"/>
    </xf>
    <xf numFmtId="174" fontId="158" fillId="0" borderId="15" xfId="7" applyNumberFormat="1" applyFont="1" applyBorder="1" applyAlignment="1">
      <alignment horizontal="center" vertical="center" wrapText="1"/>
    </xf>
    <xf numFmtId="0" fontId="83" fillId="0" borderId="72" xfId="7" applyFont="1" applyBorder="1" applyAlignment="1" applyProtection="1">
      <alignment horizontal="center" vertical="top" wrapText="1"/>
      <protection locked="0"/>
    </xf>
    <xf numFmtId="0" fontId="83" fillId="0" borderId="83" xfId="7" applyFont="1" applyBorder="1" applyAlignment="1" applyProtection="1">
      <alignment horizontal="center" vertical="top" wrapText="1"/>
      <protection locked="0"/>
    </xf>
    <xf numFmtId="0" fontId="103" fillId="0" borderId="121" xfId="4" applyNumberFormat="1" applyFont="1" applyBorder="1" applyAlignment="1">
      <alignment horizontal="center"/>
    </xf>
    <xf numFmtId="0" fontId="95" fillId="0" borderId="145" xfId="4" applyNumberFormat="1" applyFont="1" applyBorder="1" applyAlignment="1" applyProtection="1">
      <alignment horizontal="center"/>
      <protection locked="0"/>
    </xf>
    <xf numFmtId="171" fontId="95" fillId="0" borderId="145" xfId="4" applyNumberFormat="1" applyFont="1" applyBorder="1" applyAlignment="1" applyProtection="1">
      <alignment horizontal="center"/>
      <protection locked="0"/>
    </xf>
    <xf numFmtId="0" fontId="95" fillId="0" borderId="145" xfId="4" applyNumberFormat="1" applyFont="1" applyBorder="1" applyAlignment="1" applyProtection="1">
      <alignment horizontal="center" vertical="center"/>
      <protection locked="0"/>
    </xf>
    <xf numFmtId="0" fontId="93" fillId="0" borderId="38" xfId="4" quotePrefix="1" applyNumberFormat="1" applyFont="1" applyFill="1" applyBorder="1" applyAlignment="1" applyProtection="1">
      <alignment horizontal="left" vertical="top" wrapText="1" indent="2"/>
      <protection hidden="1"/>
    </xf>
    <xf numFmtId="0" fontId="93" fillId="0" borderId="0" xfId="4" quotePrefix="1" applyNumberFormat="1" applyFont="1" applyFill="1" applyBorder="1" applyAlignment="1" applyProtection="1">
      <alignment horizontal="left" vertical="top" wrapText="1" indent="2"/>
      <protection hidden="1"/>
    </xf>
    <xf numFmtId="0" fontId="93" fillId="0" borderId="0" xfId="4" applyNumberFormat="1" applyFont="1" applyFill="1" applyBorder="1" applyAlignment="1" applyProtection="1">
      <alignment horizontal="left" vertical="top" wrapText="1" indent="2"/>
      <protection hidden="1"/>
    </xf>
    <xf numFmtId="0" fontId="95" fillId="0" borderId="0" xfId="4" applyFont="1" applyFill="1" applyAlignment="1" applyProtection="1">
      <alignment horizontal="left" vertical="top" wrapText="1" indent="2"/>
      <protection hidden="1"/>
    </xf>
    <xf numFmtId="0" fontId="93" fillId="0" borderId="0" xfId="4" applyNumberFormat="1" applyFont="1" applyFill="1" applyAlignment="1" applyProtection="1">
      <alignment horizontal="left" vertical="top" wrapText="1" indent="2"/>
      <protection hidden="1"/>
    </xf>
    <xf numFmtId="0" fontId="89" fillId="0" borderId="6" xfId="4" applyNumberFormat="1" applyFont="1" applyBorder="1" applyAlignment="1">
      <alignment horizontal="left" vertical="center" indent="1"/>
    </xf>
    <xf numFmtId="0" fontId="89" fillId="0" borderId="6" xfId="4" applyNumberFormat="1" applyFont="1" applyBorder="1" applyAlignment="1">
      <alignment horizontal="left" vertical="center"/>
    </xf>
    <xf numFmtId="0" fontId="89" fillId="14" borderId="7" xfId="4" applyNumberFormat="1" applyFont="1" applyFill="1" applyBorder="1" applyAlignment="1">
      <alignment horizontal="left" vertical="top" wrapText="1"/>
    </xf>
    <xf numFmtId="0" fontId="89" fillId="14" borderId="0" xfId="4" applyFont="1" applyFill="1" applyBorder="1" applyAlignment="1">
      <alignment vertical="top"/>
    </xf>
    <xf numFmtId="0" fontId="89" fillId="14" borderId="5" xfId="4" applyFont="1" applyFill="1" applyBorder="1" applyAlignment="1">
      <alignment vertical="top"/>
    </xf>
    <xf numFmtId="166" fontId="89" fillId="0" borderId="14" xfId="4" applyNumberFormat="1" applyFont="1" applyBorder="1" applyAlignment="1">
      <alignment horizontal="left" vertical="center" indent="1"/>
    </xf>
    <xf numFmtId="0" fontId="94" fillId="0" borderId="9" xfId="4" applyNumberFormat="1" applyFont="1" applyBorder="1" applyAlignment="1">
      <alignment horizontal="center" vertical="center"/>
    </xf>
    <xf numFmtId="0" fontId="95" fillId="0" borderId="6" xfId="4" applyFont="1" applyBorder="1" applyAlignment="1">
      <alignment horizontal="center" vertical="center"/>
    </xf>
    <xf numFmtId="0" fontId="95" fillId="0" borderId="10" xfId="4" applyFont="1" applyBorder="1" applyAlignment="1">
      <alignment horizontal="center" vertical="center"/>
    </xf>
    <xf numFmtId="0" fontId="93" fillId="0" borderId="14" xfId="4" applyNumberFormat="1" applyFont="1" applyBorder="1" applyAlignment="1">
      <alignment horizontal="left" vertical="center" wrapText="1"/>
    </xf>
    <xf numFmtId="0" fontId="95" fillId="0" borderId="14" xfId="4" applyFont="1" applyBorder="1" applyAlignment="1">
      <alignment horizontal="left" vertical="center" wrapText="1"/>
    </xf>
    <xf numFmtId="0" fontId="95" fillId="0" borderId="19" xfId="4" applyFont="1" applyBorder="1" applyAlignment="1">
      <alignment horizontal="left" vertical="center" wrapText="1"/>
    </xf>
    <xf numFmtId="0" fontId="94" fillId="0" borderId="14" xfId="4" applyNumberFormat="1" applyFont="1" applyFill="1" applyBorder="1" applyAlignment="1" applyProtection="1">
      <alignment vertical="center"/>
      <protection hidden="1"/>
    </xf>
    <xf numFmtId="0" fontId="94" fillId="0" borderId="19" xfId="4" applyNumberFormat="1" applyFont="1" applyFill="1" applyBorder="1" applyAlignment="1" applyProtection="1">
      <alignment vertical="center"/>
      <protection hidden="1"/>
    </xf>
    <xf numFmtId="0" fontId="103" fillId="0" borderId="121" xfId="4" applyFont="1" applyBorder="1" applyAlignment="1">
      <alignment horizontal="center" vertical="center" wrapText="1"/>
    </xf>
    <xf numFmtId="0" fontId="112" fillId="0" borderId="0" xfId="0" applyFont="1" applyAlignment="1">
      <alignment vertical="top" wrapText="1"/>
    </xf>
    <xf numFmtId="0" fontId="104" fillId="17" borderId="23" xfId="4" applyFont="1" applyFill="1" applyBorder="1" applyAlignment="1">
      <alignment horizontal="center" vertical="center" wrapText="1"/>
    </xf>
    <xf numFmtId="0" fontId="104" fillId="17" borderId="14" xfId="4" applyFont="1" applyFill="1" applyBorder="1" applyAlignment="1">
      <alignment horizontal="center" vertical="center" wrapText="1"/>
    </xf>
    <xf numFmtId="0" fontId="104" fillId="17" borderId="19" xfId="4" applyFont="1" applyFill="1" applyBorder="1" applyAlignment="1">
      <alignment horizontal="center" vertical="center" wrapText="1"/>
    </xf>
    <xf numFmtId="0" fontId="95" fillId="0" borderId="0" xfId="4" applyFont="1" applyBorder="1" applyAlignment="1">
      <alignment wrapText="1"/>
    </xf>
    <xf numFmtId="0" fontId="159" fillId="0" borderId="149" xfId="4" applyFont="1" applyBorder="1" applyAlignment="1">
      <alignment horizontal="center" vertical="center" wrapText="1"/>
    </xf>
    <xf numFmtId="0" fontId="159" fillId="0" borderId="0" xfId="4" applyFont="1" applyBorder="1" applyAlignment="1">
      <alignment horizontal="center" vertical="center" wrapText="1"/>
    </xf>
    <xf numFmtId="0" fontId="159" fillId="0" borderId="150" xfId="4" applyFont="1" applyBorder="1" applyAlignment="1">
      <alignment horizontal="center" vertical="center" wrapText="1"/>
    </xf>
    <xf numFmtId="0" fontId="159" fillId="0" borderId="151" xfId="4" applyFont="1" applyBorder="1" applyAlignment="1">
      <alignment horizontal="center" vertical="center" wrapText="1"/>
    </xf>
    <xf numFmtId="0" fontId="159" fillId="0" borderId="152" xfId="4" applyFont="1" applyBorder="1" applyAlignment="1">
      <alignment horizontal="center" vertical="center" wrapText="1"/>
    </xf>
    <xf numFmtId="0" fontId="159" fillId="0" borderId="153" xfId="4" applyFont="1" applyBorder="1" applyAlignment="1">
      <alignment horizontal="center" vertical="center" wrapText="1"/>
    </xf>
    <xf numFmtId="0" fontId="135" fillId="0" borderId="23" xfId="4" applyNumberFormat="1" applyFont="1" applyFill="1" applyBorder="1" applyAlignment="1" applyProtection="1">
      <alignment vertical="top" wrapText="1"/>
      <protection hidden="1"/>
    </xf>
    <xf numFmtId="0" fontId="135" fillId="0" borderId="14" xfId="4" applyNumberFormat="1" applyFont="1" applyFill="1" applyBorder="1" applyAlignment="1" applyProtection="1">
      <alignment vertical="top" wrapText="1"/>
      <protection hidden="1"/>
    </xf>
    <xf numFmtId="0" fontId="135" fillId="0" borderId="19" xfId="4" applyNumberFormat="1" applyFont="1" applyFill="1" applyBorder="1" applyAlignment="1" applyProtection="1">
      <alignment vertical="top" wrapText="1"/>
      <protection hidden="1"/>
    </xf>
    <xf numFmtId="0" fontId="89" fillId="0" borderId="8" xfId="4" applyFont="1" applyBorder="1" applyAlignment="1">
      <alignment vertical="top" wrapText="1"/>
    </xf>
    <xf numFmtId="0" fontId="89" fillId="0" borderId="3" xfId="4" applyFont="1" applyBorder="1" applyAlignment="1">
      <alignment vertical="top" wrapText="1"/>
    </xf>
    <xf numFmtId="0" fontId="89" fillId="0" borderId="4" xfId="4" applyFont="1" applyBorder="1" applyAlignment="1">
      <alignment vertical="top" wrapText="1"/>
    </xf>
    <xf numFmtId="0" fontId="104" fillId="0" borderId="32" xfId="4" applyFont="1" applyBorder="1" applyAlignment="1">
      <alignment horizontal="center" vertical="center" wrapText="1"/>
    </xf>
    <xf numFmtId="0" fontId="104" fillId="0" borderId="33" xfId="4" applyFont="1" applyBorder="1" applyAlignment="1">
      <alignment horizontal="center" vertical="center" wrapText="1"/>
    </xf>
    <xf numFmtId="0" fontId="104" fillId="0" borderId="29" xfId="4" applyFont="1" applyBorder="1" applyAlignment="1">
      <alignment horizontal="center" vertical="center" wrapText="1"/>
    </xf>
    <xf numFmtId="0" fontId="112" fillId="0" borderId="38" xfId="4" applyFont="1" applyFill="1" applyBorder="1" applyAlignment="1" applyProtection="1">
      <alignment vertical="top"/>
      <protection hidden="1"/>
    </xf>
    <xf numFmtId="0" fontId="112" fillId="0" borderId="0" xfId="4" applyFont="1" applyFill="1" applyBorder="1" applyAlignment="1" applyProtection="1">
      <alignment vertical="top"/>
      <protection hidden="1"/>
    </xf>
    <xf numFmtId="0" fontId="112" fillId="0" borderId="37" xfId="4" applyFont="1" applyFill="1" applyBorder="1" applyAlignment="1" applyProtection="1">
      <alignment vertical="top"/>
      <protection hidden="1"/>
    </xf>
    <xf numFmtId="0" fontId="112" fillId="0" borderId="36" xfId="4" applyFont="1" applyFill="1" applyBorder="1" applyAlignment="1" applyProtection="1">
      <alignment vertical="top"/>
      <protection hidden="1"/>
    </xf>
    <xf numFmtId="0" fontId="112" fillId="0" borderId="28" xfId="4" applyFont="1" applyFill="1" applyBorder="1" applyAlignment="1" applyProtection="1">
      <alignment vertical="top"/>
      <protection hidden="1"/>
    </xf>
    <xf numFmtId="0" fontId="112" fillId="0" borderId="34" xfId="4" applyFont="1" applyFill="1" applyBorder="1" applyAlignment="1" applyProtection="1">
      <alignment vertical="top"/>
      <protection hidden="1"/>
    </xf>
    <xf numFmtId="0" fontId="160" fillId="17" borderId="9" xfId="0" applyFont="1" applyFill="1" applyBorder="1" applyAlignment="1">
      <alignment horizontal="center" vertical="center"/>
    </xf>
    <xf numFmtId="0" fontId="160" fillId="17" borderId="6" xfId="0" applyFont="1" applyFill="1" applyBorder="1" applyAlignment="1">
      <alignment horizontal="center" vertical="center"/>
    </xf>
    <xf numFmtId="0" fontId="160" fillId="17" borderId="109" xfId="0" applyFont="1" applyFill="1" applyBorder="1" applyAlignment="1">
      <alignment horizontal="center" vertical="center"/>
    </xf>
    <xf numFmtId="164" fontId="160" fillId="17" borderId="7" xfId="0" applyNumberFormat="1" applyFont="1" applyFill="1" applyBorder="1" applyAlignment="1">
      <alignment horizontal="center" vertical="center"/>
    </xf>
    <xf numFmtId="164" fontId="160" fillId="17" borderId="0" xfId="0" applyNumberFormat="1" applyFont="1" applyFill="1" applyBorder="1" applyAlignment="1">
      <alignment horizontal="center" vertical="center"/>
    </xf>
    <xf numFmtId="164" fontId="160" fillId="17" borderId="43" xfId="0" applyNumberFormat="1" applyFont="1" applyFill="1" applyBorder="1" applyAlignment="1">
      <alignment horizontal="center" vertical="center"/>
    </xf>
    <xf numFmtId="164" fontId="97" fillId="17" borderId="9" xfId="0" applyNumberFormat="1" applyFont="1" applyFill="1" applyBorder="1" applyAlignment="1">
      <alignment horizontal="center" vertical="top"/>
    </xf>
    <xf numFmtId="164" fontId="126" fillId="17" borderId="6" xfId="0" applyNumberFormat="1" applyFont="1" applyFill="1" applyBorder="1" applyAlignment="1">
      <alignment horizontal="center" vertical="top"/>
    </xf>
    <xf numFmtId="164" fontId="126" fillId="17" borderId="109" xfId="0" applyNumberFormat="1" applyFont="1" applyFill="1" applyBorder="1" applyAlignment="1">
      <alignment horizontal="center" vertical="top"/>
    </xf>
    <xf numFmtId="0" fontId="126" fillId="0" borderId="14" xfId="0" applyFont="1" applyBorder="1" applyAlignment="1">
      <alignment horizontal="left" vertical="top" wrapText="1"/>
    </xf>
    <xf numFmtId="0" fontId="89" fillId="0" borderId="19" xfId="0" applyFont="1" applyBorder="1" applyAlignment="1">
      <alignment horizontal="left" vertical="top" wrapText="1"/>
    </xf>
    <xf numFmtId="0" fontId="89" fillId="0" borderId="14" xfId="0" applyFont="1" applyBorder="1" applyAlignment="1">
      <alignment vertical="top" wrapText="1"/>
    </xf>
    <xf numFmtId="0" fontId="95" fillId="0" borderId="19" xfId="0" applyFont="1" applyBorder="1" applyAlignment="1">
      <alignment wrapText="1"/>
    </xf>
    <xf numFmtId="0" fontId="126" fillId="0" borderId="6" xfId="0" applyNumberFormat="1" applyFont="1" applyBorder="1" applyAlignment="1">
      <alignment horizontal="left" vertical="center" wrapText="1"/>
    </xf>
    <xf numFmtId="0" fontId="126" fillId="0" borderId="0" xfId="0" applyNumberFormat="1" applyFont="1" applyBorder="1" applyAlignment="1">
      <alignment horizontal="left" vertical="center" wrapText="1"/>
    </xf>
    <xf numFmtId="0" fontId="89" fillId="0" borderId="5" xfId="0" applyFont="1" applyBorder="1" applyAlignment="1">
      <alignment vertical="center" wrapText="1"/>
    </xf>
    <xf numFmtId="0" fontId="126" fillId="0" borderId="14" xfId="0" applyNumberFormat="1" applyFont="1" applyBorder="1" applyAlignment="1">
      <alignment horizontal="left" vertical="center" wrapText="1"/>
    </xf>
    <xf numFmtId="0" fontId="89" fillId="0" borderId="19" xfId="0" applyFont="1" applyBorder="1" applyAlignment="1"/>
    <xf numFmtId="0" fontId="104" fillId="0" borderId="0" xfId="4" applyNumberFormat="1" applyFont="1" applyAlignment="1" applyProtection="1">
      <alignment horizontal="center"/>
    </xf>
    <xf numFmtId="0" fontId="104" fillId="0" borderId="36" xfId="4" applyNumberFormat="1" applyFont="1" applyBorder="1" applyAlignment="1" applyProtection="1">
      <alignment horizontal="left" indent="1"/>
      <protection locked="0"/>
    </xf>
    <xf numFmtId="0" fontId="104" fillId="0" borderId="28" xfId="4" applyFont="1" applyBorder="1" applyAlignment="1">
      <alignment horizontal="left" indent="1"/>
    </xf>
    <xf numFmtId="0" fontId="104" fillId="0" borderId="34" xfId="4" applyFont="1" applyBorder="1" applyAlignment="1">
      <alignment horizontal="left" indent="1"/>
    </xf>
    <xf numFmtId="0" fontId="104" fillId="0" borderId="38" xfId="4" applyNumberFormat="1" applyFont="1" applyBorder="1" applyAlignment="1" applyProtection="1">
      <alignment horizontal="left" indent="1"/>
      <protection locked="0"/>
    </xf>
    <xf numFmtId="0" fontId="104" fillId="0" borderId="0" xfId="4" applyFont="1" applyBorder="1" applyAlignment="1">
      <alignment horizontal="left" indent="1"/>
    </xf>
    <xf numFmtId="0" fontId="104" fillId="0" borderId="37" xfId="4" applyFont="1" applyBorder="1" applyAlignment="1">
      <alignment horizontal="left" indent="1"/>
    </xf>
    <xf numFmtId="0" fontId="104" fillId="0" borderId="38" xfId="4" applyNumberFormat="1" applyFont="1" applyBorder="1" applyAlignment="1" applyProtection="1">
      <alignment horizontal="left" indent="1"/>
    </xf>
    <xf numFmtId="0" fontId="104" fillId="0" borderId="0" xfId="4" applyFont="1" applyBorder="1" applyAlignment="1" applyProtection="1">
      <alignment horizontal="left" indent="1"/>
    </xf>
    <xf numFmtId="0" fontId="104" fillId="0" borderId="37" xfId="4" applyFont="1" applyBorder="1" applyAlignment="1" applyProtection="1">
      <alignment horizontal="left" indent="1"/>
    </xf>
    <xf numFmtId="0" fontId="95" fillId="0" borderId="36" xfId="4" applyNumberFormat="1" applyFont="1" applyBorder="1" applyAlignment="1" applyProtection="1">
      <alignment horizontal="left" vertical="center" indent="1"/>
    </xf>
    <xf numFmtId="0" fontId="95" fillId="0" borderId="28" xfId="4" applyFont="1" applyBorder="1" applyAlignment="1" applyProtection="1">
      <alignment horizontal="left" vertical="center" indent="1"/>
    </xf>
    <xf numFmtId="0" fontId="95" fillId="0" borderId="34" xfId="4" applyFont="1" applyBorder="1" applyAlignment="1" applyProtection="1">
      <alignment horizontal="left" vertical="center" indent="1"/>
    </xf>
    <xf numFmtId="0" fontId="104" fillId="0" borderId="38" xfId="4" applyNumberFormat="1" applyFont="1" applyBorder="1" applyAlignment="1" applyProtection="1"/>
    <xf numFmtId="0" fontId="104" fillId="0" borderId="0" xfId="4" applyFont="1" applyBorder="1" applyAlignment="1" applyProtection="1"/>
    <xf numFmtId="0" fontId="104" fillId="0" borderId="37" xfId="4" applyFont="1" applyBorder="1" applyAlignment="1" applyProtection="1"/>
    <xf numFmtId="0" fontId="112" fillId="0" borderId="38" xfId="4" applyNumberFormat="1" applyFont="1" applyBorder="1" applyAlignment="1" applyProtection="1"/>
    <xf numFmtId="0" fontId="112" fillId="0" borderId="0" xfId="4" applyFont="1" applyBorder="1" applyAlignment="1" applyProtection="1"/>
    <xf numFmtId="0" fontId="112" fillId="0" borderId="37" xfId="4" applyFont="1" applyBorder="1" applyAlignment="1" applyProtection="1"/>
    <xf numFmtId="0" fontId="104" fillId="0" borderId="33" xfId="4" applyNumberFormat="1" applyFont="1" applyBorder="1" applyAlignment="1" applyProtection="1">
      <alignment horizontal="left" indent="1"/>
      <protection locked="0"/>
    </xf>
    <xf numFmtId="0" fontId="104" fillId="0" borderId="33" xfId="4" applyFont="1" applyBorder="1" applyAlignment="1" applyProtection="1">
      <alignment horizontal="left" indent="1"/>
      <protection locked="0"/>
    </xf>
    <xf numFmtId="0" fontId="104" fillId="0" borderId="29" xfId="4" applyFont="1" applyBorder="1" applyAlignment="1" applyProtection="1">
      <alignment horizontal="left" indent="1"/>
      <protection locked="0"/>
    </xf>
    <xf numFmtId="0" fontId="104" fillId="0" borderId="0" xfId="4" applyNumberFormat="1" applyFont="1" applyFill="1" applyAlignment="1" applyProtection="1">
      <alignment horizontal="center" vertical="center"/>
      <protection hidden="1"/>
    </xf>
    <xf numFmtId="0" fontId="95" fillId="0" borderId="0" xfId="4" applyFont="1" applyFill="1" applyAlignment="1" applyProtection="1">
      <alignment horizontal="center" vertical="center"/>
      <protection hidden="1"/>
    </xf>
    <xf numFmtId="0" fontId="104" fillId="0" borderId="36" xfId="4" applyNumberFormat="1" applyFont="1" applyBorder="1" applyAlignment="1" applyProtection="1">
      <alignment horizontal="left" indent="1"/>
    </xf>
    <xf numFmtId="0" fontId="104" fillId="0" borderId="28" xfId="4" applyFont="1" applyBorder="1" applyAlignment="1" applyProtection="1">
      <alignment horizontal="left" indent="1"/>
    </xf>
    <xf numFmtId="0" fontId="104" fillId="0" borderId="34" xfId="4" applyFont="1" applyBorder="1" applyAlignment="1" applyProtection="1">
      <alignment horizontal="left" indent="1"/>
    </xf>
    <xf numFmtId="165" fontId="104" fillId="0" borderId="36" xfId="4" applyNumberFormat="1" applyFont="1" applyBorder="1" applyAlignment="1" applyProtection="1">
      <alignment horizontal="left" indent="1"/>
    </xf>
    <xf numFmtId="165" fontId="104" fillId="0" borderId="34" xfId="4" applyNumberFormat="1" applyFont="1" applyBorder="1" applyAlignment="1" applyProtection="1">
      <alignment horizontal="left" indent="1"/>
    </xf>
    <xf numFmtId="0" fontId="104" fillId="0" borderId="36" xfId="4" applyNumberFormat="1" applyFont="1" applyBorder="1" applyAlignment="1" applyProtection="1"/>
    <xf numFmtId="0" fontId="104" fillId="0" borderId="28" xfId="4" applyFont="1" applyBorder="1" applyAlignment="1" applyProtection="1"/>
    <xf numFmtId="0" fontId="104" fillId="0" borderId="34" xfId="4" applyFont="1" applyBorder="1" applyAlignment="1" applyProtection="1"/>
    <xf numFmtId="0" fontId="104" fillId="0" borderId="34" xfId="4" applyNumberFormat="1" applyFont="1" applyBorder="1" applyAlignment="1" applyProtection="1">
      <alignment horizontal="left" indent="1"/>
    </xf>
    <xf numFmtId="0" fontId="104" fillId="0" borderId="38" xfId="4" applyFont="1" applyBorder="1" applyAlignment="1" applyProtection="1"/>
    <xf numFmtId="0" fontId="104" fillId="0" borderId="0" xfId="4" applyNumberFormat="1" applyFont="1" applyAlignment="1" applyProtection="1">
      <alignment horizontal="center" vertical="center"/>
    </xf>
    <xf numFmtId="0" fontId="89" fillId="0" borderId="32" xfId="4" applyNumberFormat="1" applyFont="1" applyBorder="1" applyProtection="1"/>
    <xf numFmtId="0" fontId="89" fillId="0" borderId="33" xfId="4" applyNumberFormat="1" applyFont="1" applyBorder="1" applyProtection="1"/>
    <xf numFmtId="0" fontId="104" fillId="0" borderId="38" xfId="4" applyNumberFormat="1" applyFont="1" applyBorder="1" applyAlignment="1" applyProtection="1">
      <alignment horizontal="left" vertical="center" indent="1"/>
    </xf>
    <xf numFmtId="0" fontId="104" fillId="0" borderId="0" xfId="4" applyNumberFormat="1" applyFont="1" applyBorder="1" applyAlignment="1" applyProtection="1">
      <alignment horizontal="left" vertical="center" indent="1"/>
    </xf>
    <xf numFmtId="0" fontId="104" fillId="0" borderId="37" xfId="4" applyNumberFormat="1" applyFont="1" applyBorder="1" applyAlignment="1" applyProtection="1">
      <alignment horizontal="left" vertical="center" indent="1"/>
    </xf>
    <xf numFmtId="0" fontId="104" fillId="0" borderId="0" xfId="4" applyNumberFormat="1" applyFont="1" applyBorder="1" applyAlignment="1" applyProtection="1">
      <alignment horizontal="left" indent="1"/>
    </xf>
    <xf numFmtId="0" fontId="104" fillId="0" borderId="37" xfId="4" applyNumberFormat="1" applyFont="1" applyBorder="1" applyAlignment="1" applyProtection="1">
      <alignment horizontal="left" indent="1"/>
    </xf>
    <xf numFmtId="0" fontId="95" fillId="0" borderId="36" xfId="4" applyNumberFormat="1" applyFont="1" applyBorder="1" applyProtection="1"/>
    <xf numFmtId="0" fontId="95" fillId="0" borderId="28" xfId="4" applyNumberFormat="1" applyFont="1" applyBorder="1" applyProtection="1"/>
    <xf numFmtId="0" fontId="95" fillId="0" borderId="34" xfId="4" applyNumberFormat="1" applyFont="1" applyBorder="1" applyProtection="1"/>
    <xf numFmtId="0" fontId="88" fillId="0" borderId="0" xfId="4" applyFont="1" applyAlignment="1">
      <alignment horizontal="center" vertical="center"/>
    </xf>
    <xf numFmtId="0" fontId="95" fillId="0" borderId="0" xfId="4" applyFont="1" applyAlignment="1">
      <alignment horizontal="center" vertical="center"/>
    </xf>
    <xf numFmtId="174" fontId="88" fillId="0" borderId="0" xfId="4" applyNumberFormat="1" applyFont="1" applyAlignment="1">
      <alignment horizontal="center" vertical="center"/>
    </xf>
    <xf numFmtId="174" fontId="95" fillId="0" borderId="0" xfId="4" applyNumberFormat="1" applyFont="1" applyAlignment="1">
      <alignment horizontal="center" vertical="center"/>
    </xf>
    <xf numFmtId="0" fontId="95" fillId="0" borderId="49" xfId="4" applyFont="1" applyBorder="1" applyAlignment="1" applyProtection="1">
      <protection locked="0"/>
    </xf>
    <xf numFmtId="0" fontId="104" fillId="0" borderId="0" xfId="4" applyFont="1" applyAlignment="1" applyProtection="1">
      <alignment horizontal="center" vertical="center"/>
    </xf>
    <xf numFmtId="174" fontId="104" fillId="0" borderId="0" xfId="4" applyNumberFormat="1" applyFont="1" applyAlignment="1" applyProtection="1">
      <alignment horizontal="center" vertical="center"/>
    </xf>
    <xf numFmtId="0" fontId="95" fillId="0" borderId="49" xfId="4" applyFont="1" applyBorder="1" applyAlignment="1" applyProtection="1">
      <alignment horizontal="left"/>
      <protection locked="0"/>
    </xf>
    <xf numFmtId="0" fontId="104" fillId="0" borderId="0" xfId="4" quotePrefix="1" applyFont="1" applyAlignment="1" applyProtection="1">
      <alignment horizontal="center" vertical="center"/>
    </xf>
    <xf numFmtId="0" fontId="104" fillId="0" borderId="0" xfId="4" applyNumberFormat="1" applyFont="1" applyAlignment="1">
      <alignment horizontal="center"/>
    </xf>
    <xf numFmtId="165" fontId="104" fillId="0" borderId="0" xfId="4" applyNumberFormat="1" applyFont="1" applyAlignment="1" applyProtection="1">
      <alignment horizontal="center" vertical="center"/>
    </xf>
    <xf numFmtId="165" fontId="88" fillId="0" borderId="0" xfId="4" applyNumberFormat="1" applyFont="1" applyAlignment="1" applyProtection="1">
      <alignment horizontal="center" vertical="center"/>
    </xf>
    <xf numFmtId="0" fontId="88" fillId="0" borderId="0" xfId="4" applyNumberFormat="1" applyFont="1" applyAlignment="1" applyProtection="1">
      <alignment horizontal="center" vertical="center"/>
    </xf>
    <xf numFmtId="3" fontId="89" fillId="0" borderId="57" xfId="4" applyNumberFormat="1" applyFont="1" applyBorder="1" applyAlignment="1" applyProtection="1">
      <alignment horizontal="right" indent="1"/>
      <protection locked="0"/>
    </xf>
    <xf numFmtId="0" fontId="89" fillId="0" borderId="0" xfId="4" applyFont="1" applyAlignment="1" applyProtection="1">
      <alignment horizontal="left" vertical="center" wrapText="1"/>
      <protection locked="0"/>
    </xf>
    <xf numFmtId="0" fontId="104" fillId="0" borderId="0" xfId="4" applyNumberFormat="1" applyFont="1" applyBorder="1" applyAlignment="1" applyProtection="1">
      <alignment horizontal="center"/>
    </xf>
    <xf numFmtId="0" fontId="88" fillId="0" borderId="0" xfId="4" applyFont="1" applyAlignment="1" applyProtection="1">
      <alignment horizontal="center" vertical="center" readingOrder="1"/>
    </xf>
    <xf numFmtId="0" fontId="88" fillId="0" borderId="0" xfId="4" applyFont="1" applyAlignment="1" applyProtection="1">
      <alignment horizontal="center" vertical="center"/>
    </xf>
    <xf numFmtId="0" fontId="88" fillId="0" borderId="0" xfId="4" applyFont="1" applyAlignment="1" applyProtection="1">
      <alignment horizontal="center"/>
    </xf>
    <xf numFmtId="0" fontId="88" fillId="0" borderId="15" xfId="4" applyFont="1" applyBorder="1" applyAlignment="1" applyProtection="1">
      <alignment horizontal="center"/>
    </xf>
    <xf numFmtId="0" fontId="93" fillId="0" borderId="0" xfId="4" applyFont="1" applyAlignment="1" applyProtection="1">
      <alignment horizontal="left" vertical="center" wrapText="1"/>
    </xf>
    <xf numFmtId="0" fontId="89" fillId="0" borderId="0" xfId="4" applyFont="1" applyBorder="1" applyAlignment="1" applyProtection="1">
      <alignment vertical="center" wrapText="1"/>
      <protection locked="0"/>
    </xf>
    <xf numFmtId="5" fontId="104" fillId="0" borderId="56" xfId="4" applyNumberFormat="1" applyFont="1" applyBorder="1" applyAlignment="1" applyProtection="1">
      <protection locked="0"/>
    </xf>
    <xf numFmtId="0" fontId="104" fillId="0" borderId="110" xfId="4" applyFont="1" applyBorder="1" applyAlignment="1" applyProtection="1">
      <protection locked="0"/>
    </xf>
    <xf numFmtId="0" fontId="93" fillId="0" borderId="0" xfId="4" applyFont="1" applyBorder="1" applyAlignment="1" applyProtection="1">
      <alignment horizontal="left" vertical="top" wrapText="1"/>
    </xf>
    <xf numFmtId="0" fontId="93" fillId="0" borderId="56" xfId="4" applyFont="1" applyBorder="1" applyAlignment="1" applyProtection="1">
      <alignment horizontal="center"/>
    </xf>
    <xf numFmtId="0" fontId="93" fillId="0" borderId="51" xfId="4" applyFont="1" applyBorder="1" applyAlignment="1" applyProtection="1">
      <alignment horizontal="center"/>
    </xf>
    <xf numFmtId="0" fontId="93" fillId="0" borderId="110" xfId="4" applyFont="1" applyBorder="1" applyAlignment="1" applyProtection="1">
      <alignment horizontal="center"/>
    </xf>
    <xf numFmtId="0" fontId="93" fillId="0" borderId="56" xfId="4" applyFont="1" applyBorder="1" applyAlignment="1" applyProtection="1">
      <alignment horizontal="left" vertical="center"/>
      <protection locked="0"/>
    </xf>
    <xf numFmtId="0" fontId="93" fillId="0" borderId="51" xfId="4" applyFont="1" applyBorder="1" applyAlignment="1" applyProtection="1">
      <alignment horizontal="left" vertical="center"/>
      <protection locked="0"/>
    </xf>
    <xf numFmtId="0" fontId="93" fillId="0" borderId="110" xfId="4" applyFont="1" applyBorder="1" applyAlignment="1" applyProtection="1">
      <alignment horizontal="left" vertical="center"/>
      <protection locked="0"/>
    </xf>
    <xf numFmtId="38" fontId="93" fillId="0" borderId="56" xfId="4" applyNumberFormat="1" applyFont="1" applyBorder="1" applyAlignment="1" applyProtection="1">
      <alignment horizontal="right" vertical="center"/>
      <protection locked="0"/>
    </xf>
    <xf numFmtId="38" fontId="93" fillId="0" borderId="51" xfId="4" applyNumberFormat="1" applyFont="1" applyBorder="1" applyAlignment="1" applyProtection="1">
      <alignment horizontal="right" vertical="center"/>
      <protection locked="0"/>
    </xf>
    <xf numFmtId="38" fontId="93" fillId="0" borderId="110" xfId="4" applyNumberFormat="1" applyFont="1" applyBorder="1" applyAlignment="1" applyProtection="1">
      <alignment horizontal="right" vertical="center"/>
      <protection locked="0"/>
    </xf>
    <xf numFmtId="38" fontId="93" fillId="0" borderId="57" xfId="4" applyNumberFormat="1" applyFont="1" applyBorder="1" applyAlignment="1" applyProtection="1">
      <alignment horizontal="right" vertical="center"/>
      <protection locked="0"/>
    </xf>
    <xf numFmtId="0" fontId="104" fillId="0" borderId="0" xfId="4" applyNumberFormat="1" applyFont="1" applyBorder="1" applyAlignment="1" applyProtection="1">
      <alignment horizontal="center" vertical="center" wrapText="1"/>
    </xf>
    <xf numFmtId="0" fontId="95" fillId="0" borderId="0" xfId="4" applyNumberFormat="1" applyFont="1" applyAlignment="1">
      <alignment horizontal="center" vertical="center" wrapText="1"/>
    </xf>
    <xf numFmtId="165" fontId="104" fillId="0" borderId="0" xfId="4" applyNumberFormat="1" applyFont="1" applyBorder="1" applyAlignment="1" applyProtection="1">
      <alignment horizontal="center" vertical="center" wrapText="1"/>
    </xf>
    <xf numFmtId="0" fontId="95" fillId="0" borderId="0" xfId="4" applyFont="1" applyAlignment="1">
      <alignment horizontal="center" vertical="center" wrapText="1"/>
    </xf>
    <xf numFmtId="169" fontId="88" fillId="0" borderId="0" xfId="4" applyNumberFormat="1" applyFont="1" applyAlignment="1" applyProtection="1">
      <alignment horizontal="center" vertical="center" wrapText="1"/>
    </xf>
    <xf numFmtId="0" fontId="89" fillId="0" borderId="0" xfId="4" applyFont="1" applyAlignment="1">
      <alignment horizontal="center" vertical="center" wrapText="1"/>
    </xf>
    <xf numFmtId="0" fontId="95" fillId="0" borderId="28" xfId="4" applyFont="1" applyBorder="1" applyAlignment="1" applyProtection="1">
      <alignment horizontal="center"/>
      <protection locked="0"/>
    </xf>
    <xf numFmtId="0" fontId="95" fillId="0" borderId="58" xfId="4" applyFont="1" applyBorder="1" applyAlignment="1" applyProtection="1">
      <alignment horizontal="center"/>
      <protection locked="0"/>
    </xf>
    <xf numFmtId="0" fontId="94" fillId="0" borderId="56" xfId="4" applyFont="1" applyBorder="1" applyAlignment="1" applyProtection="1">
      <alignment horizontal="center" vertical="center"/>
      <protection locked="0"/>
    </xf>
    <xf numFmtId="0" fontId="94" fillId="0" borderId="51" xfId="4" applyFont="1" applyBorder="1" applyAlignment="1" applyProtection="1">
      <alignment horizontal="center" vertical="center"/>
      <protection locked="0"/>
    </xf>
    <xf numFmtId="0" fontId="94" fillId="0" borderId="110" xfId="4" applyFont="1" applyBorder="1" applyAlignment="1" applyProtection="1">
      <alignment horizontal="center" vertical="center"/>
      <protection locked="0"/>
    </xf>
    <xf numFmtId="6" fontId="93" fillId="0" borderId="57" xfId="4" applyNumberFormat="1" applyFont="1" applyBorder="1" applyAlignment="1" applyProtection="1">
      <alignment horizontal="right" vertical="center"/>
      <protection locked="0"/>
    </xf>
    <xf numFmtId="6" fontId="93" fillId="0" borderId="56" xfId="4" applyNumberFormat="1" applyFont="1" applyBorder="1" applyProtection="1">
      <protection locked="0"/>
    </xf>
    <xf numFmtId="6" fontId="93" fillId="0" borderId="110" xfId="4" applyNumberFormat="1" applyFont="1" applyBorder="1" applyProtection="1">
      <protection locked="0"/>
    </xf>
    <xf numFmtId="170" fontId="95" fillId="0" borderId="28" xfId="4" applyNumberFormat="1" applyFont="1" applyBorder="1" applyAlignment="1" applyProtection="1">
      <alignment horizontal="center"/>
      <protection locked="0"/>
    </xf>
    <xf numFmtId="0" fontId="95" fillId="0" borderId="0" xfId="4" applyFont="1" applyAlignment="1" applyProtection="1">
      <alignment horizontal="left" vertical="top" wrapText="1"/>
      <protection locked="0"/>
    </xf>
    <xf numFmtId="0" fontId="95" fillId="0" borderId="0" xfId="4" applyFont="1" applyBorder="1" applyAlignment="1" applyProtection="1">
      <alignment horizontal="left" vertical="top" wrapText="1"/>
      <protection locked="0"/>
    </xf>
    <xf numFmtId="0" fontId="88" fillId="0" borderId="0" xfId="4" applyFont="1" applyAlignment="1" applyProtection="1">
      <alignment horizontal="center" vertical="center" wrapText="1"/>
    </xf>
    <xf numFmtId="0" fontId="88" fillId="0" borderId="0" xfId="4" applyFont="1" applyBorder="1" applyAlignment="1" applyProtection="1">
      <alignment horizontal="center" vertical="center" wrapText="1"/>
    </xf>
    <xf numFmtId="0" fontId="95" fillId="0" borderId="0" xfId="4" applyFont="1" applyBorder="1" applyAlignment="1">
      <alignment horizontal="center" vertical="center" wrapText="1"/>
    </xf>
    <xf numFmtId="8" fontId="95" fillId="0" borderId="0" xfId="4" applyNumberFormat="1" applyFont="1" applyAlignment="1" applyProtection="1">
      <alignment horizontal="left" vertical="top" wrapText="1"/>
      <protection locked="0"/>
    </xf>
    <xf numFmtId="0" fontId="88" fillId="0" borderId="0" xfId="4" applyNumberFormat="1" applyFont="1" applyBorder="1" applyAlignment="1" applyProtection="1">
      <alignment horizontal="center" vertical="center" wrapText="1"/>
    </xf>
    <xf numFmtId="165" fontId="88" fillId="0" borderId="0" xfId="4" applyNumberFormat="1" applyFont="1" applyBorder="1" applyAlignment="1" applyProtection="1">
      <alignment horizontal="center" vertical="center" wrapText="1"/>
    </xf>
    <xf numFmtId="0" fontId="88" fillId="0" borderId="16" xfId="4" applyFont="1" applyBorder="1" applyAlignment="1" applyProtection="1">
      <alignment horizontal="center" vertical="center" wrapText="1"/>
    </xf>
    <xf numFmtId="0" fontId="104" fillId="0" borderId="58" xfId="4" applyNumberFormat="1" applyFont="1" applyBorder="1" applyAlignment="1" applyProtection="1">
      <alignment horizontal="center"/>
      <protection locked="0"/>
    </xf>
    <xf numFmtId="0" fontId="104" fillId="0" borderId="58" xfId="4" applyFont="1" applyBorder="1" applyAlignment="1" applyProtection="1">
      <alignment horizontal="center"/>
      <protection locked="0"/>
    </xf>
    <xf numFmtId="0" fontId="104" fillId="0" borderId="58" xfId="4" applyFont="1" applyBorder="1" applyAlignment="1" applyProtection="1">
      <alignment horizontal="center" vertical="center"/>
      <protection locked="0"/>
    </xf>
    <xf numFmtId="0" fontId="88" fillId="0" borderId="0" xfId="4" applyNumberFormat="1" applyFont="1" applyAlignment="1" applyProtection="1">
      <alignment horizontal="center" vertical="center" wrapText="1"/>
    </xf>
  </cellXfs>
  <cellStyles count="20">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 5 2" xfId="10"/>
    <cellStyle name="Normal_AFRPG3" xfId="11"/>
    <cellStyle name="Normal_AFRPG41" xfId="12"/>
    <cellStyle name="Normal_AFRPG47" xfId="13"/>
    <cellStyle name="Normal_AFRPG56" xfId="14"/>
    <cellStyle name="Normal_AFRPG59" xfId="15"/>
    <cellStyle name="Normal_AFRPG63" xfId="16"/>
    <cellStyle name="Normal_AFRPG64" xfId="17"/>
    <cellStyle name="Normal_COVER" xfId="18"/>
    <cellStyle name="Normal_THRESHOLD CALCULATOR v3" xfId="1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117D639D-4FE1-49A4-9EF5-4D7EB96F99D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3DAADFF8-9110-4969-8979-A639073C9B86}"/>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220FB25C-E007-485B-8B9B-C575EDCF33DF}"/>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825A2392-03D6-483C-B2E0-62826A46B258}"/>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2F87B5AB-D286-4CB4-8BC1-E6C0D46DC213}"/>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C800C018-35B5-4443-BBD8-FCB190226E88}"/>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B5596BDC-6A32-4321-A697-34A6943C57ED}"/>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5B5298D4-74CF-46C3-8944-2EF95D6AD671}"/>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762000</xdr:colOff>
          <xdr:row>3</xdr:row>
          <xdr:rowOff>28575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2EED6957-EB87-47D3-96DC-FC6F42E7D7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40965" name="Text 1">
          <a:extLst>
            <a:ext uri="{FF2B5EF4-FFF2-40B4-BE49-F238E27FC236}">
              <a16:creationId xmlns:a16="http://schemas.microsoft.com/office/drawing/2014/main" id="{5912C5D7-EEA0-49A4-A73C-DEB5179D9961}"/>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40966" name="Rectangle 2">
          <a:extLst>
            <a:ext uri="{FF2B5EF4-FFF2-40B4-BE49-F238E27FC236}">
              <a16:creationId xmlns:a16="http://schemas.microsoft.com/office/drawing/2014/main" id="{CDCC97BA-6B0E-4217-9F64-D51C65D3EA1D}"/>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1989" name="Text 1">
          <a:extLst>
            <a:ext uri="{FF2B5EF4-FFF2-40B4-BE49-F238E27FC236}">
              <a16:creationId xmlns:a16="http://schemas.microsoft.com/office/drawing/2014/main" id="{67732C46-4AB7-4FBB-A9F6-55BC2A80D131}"/>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1990" name="Rectangle 2">
          <a:extLst>
            <a:ext uri="{FF2B5EF4-FFF2-40B4-BE49-F238E27FC236}">
              <a16:creationId xmlns:a16="http://schemas.microsoft.com/office/drawing/2014/main" id="{A4F87196-5494-46AE-AB6E-93AE27CC083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43013" name="Text 1">
          <a:extLst>
            <a:ext uri="{FF2B5EF4-FFF2-40B4-BE49-F238E27FC236}">
              <a16:creationId xmlns:a16="http://schemas.microsoft.com/office/drawing/2014/main" id="{63D844E7-AB54-426F-A489-0233788238B7}"/>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43014" name="Rectangle 2">
          <a:extLst>
            <a:ext uri="{FF2B5EF4-FFF2-40B4-BE49-F238E27FC236}">
              <a16:creationId xmlns:a16="http://schemas.microsoft.com/office/drawing/2014/main" id="{5745C556-F9B6-4F02-A6C5-277F59890E85}"/>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44037" name="Text 1">
          <a:extLst>
            <a:ext uri="{FF2B5EF4-FFF2-40B4-BE49-F238E27FC236}">
              <a16:creationId xmlns:a16="http://schemas.microsoft.com/office/drawing/2014/main" id="{4AAE3835-9BF7-43B6-989D-E3703FC71F0D}"/>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44038" name="Rectangle 2">
          <a:extLst>
            <a:ext uri="{FF2B5EF4-FFF2-40B4-BE49-F238E27FC236}">
              <a16:creationId xmlns:a16="http://schemas.microsoft.com/office/drawing/2014/main" id="{29AAF548-35B7-437D-8A42-8C718844B7A6}"/>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9">
        <f>+'AFR20'!E4</f>
        <v>44119</v>
      </c>
      <c r="C1" s="2089"/>
      <c r="D1" s="2090"/>
      <c r="I1" s="2035" t="s">
        <v>402</v>
      </c>
      <c r="J1" s="2036"/>
      <c r="K1" s="2036"/>
      <c r="L1" s="2036"/>
      <c r="M1" s="2036"/>
      <c r="N1" s="2036"/>
      <c r="O1" s="2036"/>
      <c r="P1" s="2036"/>
      <c r="Q1" s="2036"/>
      <c r="R1" s="2036"/>
      <c r="S1" s="2036"/>
    </row>
    <row r="2" spans="1:32" ht="12" customHeight="1" x14ac:dyDescent="0.2">
      <c r="A2" s="1889" t="str">
        <f>"Due to ISBE on "</f>
        <v xml:space="preserve">Due to ISBE on </v>
      </c>
      <c r="B2" s="2091">
        <f>+'AFR20'!F4</f>
        <v>44151</v>
      </c>
      <c r="C2" s="2091"/>
      <c r="D2" s="2092"/>
      <c r="I2" s="2037" t="s">
        <v>2006</v>
      </c>
      <c r="J2" s="2036"/>
      <c r="K2" s="2036"/>
      <c r="L2" s="2036"/>
      <c r="M2" s="2036"/>
      <c r="N2" s="2036"/>
      <c r="O2" s="2036"/>
      <c r="P2" s="2036"/>
      <c r="Q2" s="2036"/>
      <c r="R2" s="2036"/>
      <c r="S2" s="2036"/>
    </row>
    <row r="3" spans="1:32" ht="12" customHeight="1" x14ac:dyDescent="0.2">
      <c r="A3" s="1892" t="str">
        <f>"SD/JA"&amp;MID('AFR20'!E2,3,2)</f>
        <v>SD/JA20</v>
      </c>
      <c r="B3" s="151"/>
      <c r="C3" s="151"/>
      <c r="D3" s="152"/>
      <c r="I3" s="2037" t="s">
        <v>52</v>
      </c>
      <c r="J3" s="2036"/>
      <c r="K3" s="2036"/>
      <c r="L3" s="2036"/>
      <c r="M3" s="2036"/>
      <c r="N3" s="2036"/>
      <c r="O3" s="2036"/>
      <c r="P3" s="2036"/>
      <c r="Q3" s="2036"/>
      <c r="R3" s="2036"/>
      <c r="S3" s="2036"/>
    </row>
    <row r="4" spans="1:32" ht="12" customHeight="1" x14ac:dyDescent="0.2">
      <c r="A4" s="37"/>
      <c r="I4" s="2037" t="s">
        <v>521</v>
      </c>
      <c r="J4" s="2036"/>
      <c r="K4" s="2036"/>
      <c r="L4" s="2036"/>
      <c r="M4" s="2036"/>
      <c r="N4" s="2036"/>
      <c r="O4" s="2036"/>
      <c r="P4" s="2036"/>
      <c r="Q4" s="2036"/>
      <c r="R4" s="2036"/>
      <c r="S4" s="2036"/>
    </row>
    <row r="5" spans="1:32" ht="14.1" customHeight="1" x14ac:dyDescent="0.2">
      <c r="B5" s="101"/>
      <c r="C5" s="26" t="s">
        <v>904</v>
      </c>
      <c r="D5" s="81"/>
      <c r="E5" s="81"/>
      <c r="H5" s="38"/>
      <c r="I5" s="2045" t="s">
        <v>675</v>
      </c>
      <c r="J5" s="2044"/>
      <c r="K5" s="2044"/>
      <c r="L5" s="2044"/>
      <c r="M5" s="2044"/>
      <c r="N5" s="2044"/>
      <c r="O5" s="2044"/>
      <c r="P5" s="2044"/>
      <c r="Q5" s="2044"/>
      <c r="R5" s="2044"/>
      <c r="S5" s="2044"/>
      <c r="AF5" s="1885"/>
    </row>
    <row r="6" spans="1:32" ht="14.1" customHeight="1" x14ac:dyDescent="0.2">
      <c r="B6" s="101" t="s">
        <v>2030</v>
      </c>
      <c r="C6" s="26" t="s">
        <v>905</v>
      </c>
      <c r="D6" s="81"/>
      <c r="E6" s="81"/>
      <c r="I6" s="2043" t="s">
        <v>877</v>
      </c>
      <c r="J6" s="2044"/>
      <c r="K6" s="2044"/>
      <c r="L6" s="2044"/>
      <c r="M6" s="2044"/>
      <c r="N6" s="2044"/>
      <c r="O6" s="2044"/>
      <c r="P6" s="2044"/>
      <c r="Q6" s="2044"/>
      <c r="R6" s="2044"/>
      <c r="S6" s="2044"/>
    </row>
    <row r="7" spans="1:32" ht="12.2" customHeight="1" x14ac:dyDescent="0.2">
      <c r="I7" s="2038" t="str">
        <f>"June 30, "&amp;'AFR20'!E2</f>
        <v>June 30, 2020</v>
      </c>
      <c r="J7" s="2039"/>
      <c r="K7" s="2039"/>
      <c r="L7" s="2039"/>
      <c r="M7" s="2039"/>
      <c r="N7" s="2039"/>
      <c r="O7" s="2039"/>
      <c r="P7" s="2039"/>
      <c r="Q7" s="2039"/>
      <c r="R7" s="2039"/>
      <c r="S7" s="203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0" t="s">
        <v>669</v>
      </c>
      <c r="J9" s="2041"/>
      <c r="K9" s="2041"/>
      <c r="L9" s="2041"/>
      <c r="M9" s="2041"/>
      <c r="N9" s="2041"/>
      <c r="O9" s="2041"/>
      <c r="P9" s="2041"/>
      <c r="Q9" s="2041"/>
      <c r="R9" s="2041"/>
      <c r="S9" s="2042"/>
      <c r="T9" s="2066" t="s">
        <v>530</v>
      </c>
      <c r="U9" s="2067"/>
      <c r="V9" s="2067"/>
      <c r="W9" s="2067"/>
      <c r="X9" s="2067"/>
      <c r="Y9" s="2067"/>
      <c r="Z9" s="2067"/>
      <c r="AA9" s="2068"/>
    </row>
    <row r="10" spans="1:32" ht="13.5" customHeight="1" x14ac:dyDescent="0.2">
      <c r="A10" s="2073" t="s">
        <v>670</v>
      </c>
      <c r="B10" s="2074"/>
      <c r="C10" s="2074"/>
      <c r="D10" s="2074"/>
      <c r="E10" s="2074"/>
      <c r="F10" s="2074"/>
      <c r="G10" s="2074"/>
      <c r="H10" s="2075"/>
      <c r="I10" s="29"/>
      <c r="J10" s="30"/>
      <c r="K10" s="28"/>
      <c r="R10" s="30"/>
      <c r="S10" s="30"/>
      <c r="T10" s="2069"/>
      <c r="U10" s="2044"/>
      <c r="V10" s="2044"/>
      <c r="W10" s="2044"/>
      <c r="X10" s="2044"/>
      <c r="Y10" s="2044"/>
      <c r="Z10" s="2044"/>
      <c r="AA10" s="2058"/>
    </row>
    <row r="11" spans="1:32" ht="14.25" customHeight="1" x14ac:dyDescent="0.2">
      <c r="A11" s="2076" t="s">
        <v>949</v>
      </c>
      <c r="B11" s="2077"/>
      <c r="C11" s="2077"/>
      <c r="D11" s="2077"/>
      <c r="E11" s="2077"/>
      <c r="F11" s="2077"/>
      <c r="G11" s="2077"/>
      <c r="H11" s="2078"/>
      <c r="I11" s="27"/>
      <c r="J11" s="71"/>
      <c r="K11" s="27"/>
      <c r="O11" s="144" t="s">
        <v>2021</v>
      </c>
      <c r="P11" s="97" t="s">
        <v>199</v>
      </c>
      <c r="Q11" s="30"/>
      <c r="R11" s="28"/>
      <c r="S11" s="27"/>
      <c r="T11" s="2070"/>
      <c r="U11" s="2071"/>
      <c r="V11" s="2071"/>
      <c r="W11" s="2071"/>
      <c r="X11" s="2071"/>
      <c r="Y11" s="2071"/>
      <c r="Z11" s="2071"/>
      <c r="AA11" s="207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0">
        <v>17053090041</v>
      </c>
      <c r="B13" s="2081"/>
      <c r="C13" s="2081"/>
      <c r="D13" s="2081"/>
      <c r="E13" s="2081"/>
      <c r="F13" s="2081"/>
      <c r="G13" s="2081"/>
      <c r="H13" s="2082"/>
      <c r="I13" s="31"/>
      <c r="J13" s="30"/>
      <c r="K13" s="28"/>
      <c r="L13" s="30"/>
      <c r="M13" s="30"/>
      <c r="N13" s="30"/>
      <c r="O13" s="30"/>
      <c r="P13" s="30"/>
      <c r="Q13" s="30"/>
      <c r="R13" s="30"/>
      <c r="S13" s="30"/>
      <c r="T13" s="2085" t="s">
        <v>2022</v>
      </c>
      <c r="U13" s="2086"/>
      <c r="V13" s="2086"/>
      <c r="W13" s="2086"/>
      <c r="X13" s="2086"/>
      <c r="Y13" s="2087"/>
      <c r="Z13" s="2087"/>
      <c r="AA13" s="208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9" t="s">
        <v>2031</v>
      </c>
      <c r="B15" s="2083"/>
      <c r="C15" s="2083"/>
      <c r="D15" s="2083"/>
      <c r="E15" s="2083"/>
      <c r="F15" s="2083"/>
      <c r="G15" s="2083"/>
      <c r="H15" s="2084"/>
      <c r="T15" s="2046" t="s">
        <v>2023</v>
      </c>
      <c r="U15" s="2023"/>
      <c r="V15" s="2023"/>
      <c r="W15" s="2023"/>
      <c r="X15" s="2023"/>
      <c r="Y15" s="2047"/>
      <c r="Z15" s="2047"/>
      <c r="AA15" s="204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9" t="s">
        <v>2040</v>
      </c>
      <c r="B17" s="2030"/>
      <c r="C17" s="2030"/>
      <c r="D17" s="2030"/>
      <c r="E17" s="2030"/>
      <c r="F17" s="2030"/>
      <c r="G17" s="2030"/>
      <c r="H17" s="2063"/>
      <c r="T17" s="2051" t="s">
        <v>2024</v>
      </c>
      <c r="U17" s="2052"/>
      <c r="V17" s="2052"/>
      <c r="W17" s="2052"/>
      <c r="X17" s="2052"/>
      <c r="Y17" s="2052"/>
      <c r="Z17" s="2052"/>
      <c r="AA17" s="2053"/>
    </row>
    <row r="18" spans="1:27" ht="13.5" customHeight="1" x14ac:dyDescent="0.2">
      <c r="A18" s="82" t="s">
        <v>527</v>
      </c>
      <c r="B18" s="73"/>
      <c r="C18" s="69"/>
      <c r="D18" s="73"/>
      <c r="E18" s="73"/>
      <c r="F18" s="73"/>
      <c r="G18" s="73"/>
      <c r="H18" s="53"/>
      <c r="I18" s="2062" t="s">
        <v>671</v>
      </c>
      <c r="J18" s="2005"/>
      <c r="K18" s="2005"/>
      <c r="L18" s="2005"/>
      <c r="M18" s="2005"/>
      <c r="N18" s="2005"/>
      <c r="O18" s="2005"/>
      <c r="P18" s="2005"/>
      <c r="Q18" s="2005"/>
      <c r="R18" s="2005"/>
      <c r="S18" s="2006"/>
      <c r="T18" s="82" t="s">
        <v>706</v>
      </c>
      <c r="U18" s="48"/>
      <c r="V18" s="69"/>
      <c r="W18" s="47"/>
      <c r="X18" s="82" t="s">
        <v>264</v>
      </c>
      <c r="Y18" s="78"/>
      <c r="Z18" s="154" t="s">
        <v>672</v>
      </c>
      <c r="AA18" s="44"/>
    </row>
    <row r="19" spans="1:27" ht="13.5" customHeight="1" x14ac:dyDescent="0.2">
      <c r="A19" s="2079" t="s">
        <v>2032</v>
      </c>
      <c r="B19" s="2015"/>
      <c r="C19" s="2015"/>
      <c r="D19" s="2015"/>
      <c r="E19" s="2015"/>
      <c r="F19" s="2015"/>
      <c r="G19" s="2015"/>
      <c r="H19" s="1995"/>
      <c r="I19" s="30"/>
      <c r="J19" s="96"/>
      <c r="K19" s="40"/>
      <c r="L19" s="38"/>
      <c r="M19" s="109" t="s">
        <v>312</v>
      </c>
      <c r="P19" s="27"/>
      <c r="Q19" s="27"/>
      <c r="R19" s="27"/>
      <c r="S19" s="31"/>
      <c r="T19" s="2079" t="s">
        <v>2025</v>
      </c>
      <c r="U19" s="1994"/>
      <c r="V19" s="1994"/>
      <c r="W19" s="1995"/>
      <c r="X19" s="2050" t="s">
        <v>2026</v>
      </c>
      <c r="Y19" s="1994"/>
      <c r="Z19" s="2049">
        <v>61761</v>
      </c>
      <c r="AA19" s="199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3" t="s">
        <v>2033</v>
      </c>
      <c r="B21" s="1994"/>
      <c r="C21" s="1994"/>
      <c r="D21" s="1994"/>
      <c r="E21" s="1994"/>
      <c r="F21" s="1994"/>
      <c r="G21" s="1994"/>
      <c r="H21" s="1995"/>
      <c r="I21" s="2057" t="s">
        <v>673</v>
      </c>
      <c r="J21" s="2044"/>
      <c r="K21" s="2044"/>
      <c r="L21" s="2044"/>
      <c r="M21" s="2044"/>
      <c r="N21" s="2044"/>
      <c r="O21" s="2044"/>
      <c r="P21" s="2044"/>
      <c r="Q21" s="2044"/>
      <c r="R21" s="2044"/>
      <c r="S21" s="2058"/>
      <c r="T21" s="2097">
        <v>3094522417</v>
      </c>
      <c r="U21" s="2098"/>
      <c r="V21" s="2098"/>
      <c r="W21" s="2098"/>
      <c r="X21" s="2021">
        <v>3098889261</v>
      </c>
      <c r="Y21" s="2064"/>
      <c r="Z21" s="2064"/>
      <c r="AA21" s="2065"/>
    </row>
    <row r="22" spans="1:27" ht="13.5" customHeight="1" x14ac:dyDescent="0.2">
      <c r="A22" s="84" t="s">
        <v>528</v>
      </c>
      <c r="B22" s="56"/>
      <c r="C22" s="56"/>
      <c r="D22" s="56"/>
      <c r="E22" s="56"/>
      <c r="F22" s="56"/>
      <c r="G22" s="56"/>
      <c r="H22" s="57"/>
      <c r="I22" s="2059" t="s">
        <v>1415</v>
      </c>
      <c r="J22" s="2060"/>
      <c r="K22" s="2060"/>
      <c r="L22" s="2060"/>
      <c r="M22" s="2060"/>
      <c r="N22" s="2060"/>
      <c r="O22" s="2060"/>
      <c r="P22" s="2060"/>
      <c r="Q22" s="2060"/>
      <c r="R22" s="2060"/>
      <c r="S22" s="2061"/>
      <c r="T22" s="82" t="s">
        <v>1502</v>
      </c>
      <c r="U22" s="48"/>
      <c r="V22" s="69"/>
      <c r="W22" s="48"/>
      <c r="X22" s="155" t="s">
        <v>1309</v>
      </c>
      <c r="Z22" s="43"/>
      <c r="AA22" s="44"/>
    </row>
    <row r="23" spans="1:27" ht="13.5" customHeight="1" x14ac:dyDescent="0.2">
      <c r="A23" s="2054" t="s">
        <v>2034</v>
      </c>
      <c r="B23" s="2055"/>
      <c r="C23" s="2055"/>
      <c r="D23" s="2055"/>
      <c r="E23" s="2055"/>
      <c r="F23" s="2055"/>
      <c r="G23" s="2055"/>
      <c r="H23" s="2056"/>
      <c r="T23" s="2029" t="s">
        <v>2028</v>
      </c>
      <c r="U23" s="2096"/>
      <c r="V23" s="2096"/>
      <c r="W23" s="2096"/>
      <c r="X23" s="2100">
        <v>44530</v>
      </c>
      <c r="Y23" s="2083"/>
      <c r="Z23" s="2083"/>
      <c r="AA23" s="2084"/>
    </row>
    <row r="24" spans="1:27" ht="14.1" customHeight="1" x14ac:dyDescent="0.2">
      <c r="A24" s="85" t="s">
        <v>672</v>
      </c>
      <c r="B24" s="46"/>
      <c r="C24" s="46"/>
      <c r="D24" s="46"/>
      <c r="E24" s="46"/>
      <c r="F24" s="46"/>
      <c r="G24" s="46"/>
      <c r="H24" s="58"/>
      <c r="J24" s="2016" t="str">
        <f>IF(B5="x",IF(AUDITCHECK!D29="AFR form Incomplete.","",IF(AUDITCHECK!D29="Deficit reduction plan is required.","School District must complete a deficit reduction plan in the 2019-2020 Budget",)),"")</f>
        <v/>
      </c>
      <c r="K24" s="2016"/>
      <c r="L24" s="2016"/>
      <c r="M24" s="2016"/>
      <c r="N24" s="2016"/>
      <c r="O24" s="2016"/>
      <c r="P24" s="2016"/>
      <c r="Q24" s="2016"/>
      <c r="R24" s="2016"/>
      <c r="S24" s="2017"/>
      <c r="T24" s="102" t="s">
        <v>528</v>
      </c>
      <c r="U24" s="103"/>
      <c r="V24" s="103"/>
      <c r="W24" s="103"/>
      <c r="X24" s="104"/>
      <c r="Y24" s="104"/>
      <c r="Z24" s="104"/>
      <c r="AA24" s="105"/>
    </row>
    <row r="25" spans="1:27" ht="14.1" customHeight="1" x14ac:dyDescent="0.2">
      <c r="A25" s="1993">
        <v>61764</v>
      </c>
      <c r="B25" s="1994"/>
      <c r="C25" s="1994"/>
      <c r="D25" s="1994"/>
      <c r="E25" s="1994"/>
      <c r="F25" s="1994"/>
      <c r="G25" s="1994"/>
      <c r="H25" s="1995"/>
      <c r="I25" s="110"/>
      <c r="J25" s="2018"/>
      <c r="K25" s="2018"/>
      <c r="L25" s="2018"/>
      <c r="M25" s="2018"/>
      <c r="N25" s="2018"/>
      <c r="O25" s="2018"/>
      <c r="P25" s="2018"/>
      <c r="Q25" s="2018"/>
      <c r="R25" s="2018"/>
      <c r="S25" s="2019"/>
      <c r="T25" s="2093" t="s">
        <v>2027</v>
      </c>
      <c r="U25" s="2094"/>
      <c r="V25" s="2094"/>
      <c r="W25" s="2094"/>
      <c r="X25" s="2094"/>
      <c r="Y25" s="2094"/>
      <c r="Z25" s="2094"/>
      <c r="AA25" s="20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4" t="s">
        <v>1497</v>
      </c>
      <c r="J27" s="2005"/>
      <c r="K27" s="2005"/>
      <c r="L27" s="2005"/>
      <c r="M27" s="2005"/>
      <c r="N27" s="2005"/>
      <c r="O27" s="2005"/>
      <c r="P27" s="2005"/>
      <c r="Q27" s="2005"/>
      <c r="R27" s="2005"/>
      <c r="S27" s="200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5"/>
      <c r="Q35" s="1994"/>
      <c r="R35" s="19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9" t="s">
        <v>2035</v>
      </c>
      <c r="B38" s="2030"/>
      <c r="C38" s="2030"/>
      <c r="D38" s="2030"/>
      <c r="E38" s="2030"/>
      <c r="F38" s="1994"/>
      <c r="G38" s="1994"/>
      <c r="H38" s="1995"/>
      <c r="I38" s="2022"/>
      <c r="J38" s="2023"/>
      <c r="K38" s="2023"/>
      <c r="L38" s="2023"/>
      <c r="M38" s="2023"/>
      <c r="N38" s="2023"/>
      <c r="O38" s="2023"/>
      <c r="P38" s="2024"/>
      <c r="Q38" s="2024"/>
      <c r="R38" s="2024"/>
      <c r="S38" s="2025"/>
      <c r="T38" s="2046"/>
      <c r="U38" s="2023"/>
      <c r="V38" s="2023"/>
      <c r="W38" s="2023"/>
      <c r="X38" s="2024"/>
      <c r="Y38" s="2024"/>
      <c r="Z38" s="2024"/>
      <c r="AA38" s="2025"/>
    </row>
    <row r="39" spans="1:27" ht="12" customHeight="1" x14ac:dyDescent="0.2">
      <c r="A39" s="1999" t="s">
        <v>528</v>
      </c>
      <c r="B39" s="2000"/>
      <c r="C39" s="69"/>
      <c r="D39" s="66"/>
      <c r="E39" s="66"/>
      <c r="F39" s="76"/>
      <c r="G39" s="66"/>
      <c r="H39" s="53"/>
      <c r="I39" s="1999" t="s">
        <v>528</v>
      </c>
      <c r="J39" s="2000"/>
      <c r="K39" s="2000"/>
      <c r="L39" s="2000"/>
      <c r="M39" s="2000"/>
      <c r="N39" s="64"/>
      <c r="O39" s="69"/>
      <c r="P39" s="69"/>
      <c r="Q39" s="75"/>
      <c r="R39" s="69"/>
      <c r="S39" s="53"/>
      <c r="T39" s="69" t="s">
        <v>528</v>
      </c>
      <c r="U39" s="48"/>
      <c r="V39" s="69"/>
      <c r="W39" s="47"/>
      <c r="X39" s="75"/>
      <c r="Y39" s="43"/>
      <c r="Z39" s="43"/>
      <c r="AA39" s="44"/>
    </row>
    <row r="40" spans="1:27" ht="13.5" customHeight="1" x14ac:dyDescent="0.2">
      <c r="A40" s="2007" t="s">
        <v>2034</v>
      </c>
      <c r="B40" s="2008"/>
      <c r="C40" s="2009"/>
      <c r="D40" s="2009"/>
      <c r="E40" s="2009"/>
      <c r="F40" s="2010"/>
      <c r="G40" s="2010"/>
      <c r="H40" s="2011"/>
      <c r="I40" s="2032"/>
      <c r="J40" s="2033"/>
      <c r="K40" s="2033"/>
      <c r="L40" s="2033"/>
      <c r="M40" s="2033"/>
      <c r="N40" s="2033"/>
      <c r="O40" s="2033"/>
      <c r="P40" s="2033"/>
      <c r="Q40" s="2033"/>
      <c r="R40" s="2033"/>
      <c r="S40" s="2034"/>
      <c r="T40" s="2032"/>
      <c r="U40" s="2099"/>
      <c r="V40" s="2033"/>
      <c r="W40" s="2033"/>
      <c r="X40" s="2033"/>
      <c r="Y40" s="2033"/>
      <c r="Z40" s="2033"/>
      <c r="AA40" s="203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21">
        <v>8158422557</v>
      </c>
      <c r="B42" s="2013"/>
      <c r="C42" s="2014"/>
      <c r="D42" s="2012">
        <v>8158421005</v>
      </c>
      <c r="E42" s="2013"/>
      <c r="F42" s="2013"/>
      <c r="G42" s="2013"/>
      <c r="H42" s="2014"/>
      <c r="I42" s="1996"/>
      <c r="J42" s="1997"/>
      <c r="K42" s="1997"/>
      <c r="L42" s="1997"/>
      <c r="M42" s="1997"/>
      <c r="N42" s="1997"/>
      <c r="O42" s="1998"/>
      <c r="P42" s="2031"/>
      <c r="Q42" s="1997"/>
      <c r="R42" s="1997"/>
      <c r="S42" s="1998"/>
      <c r="T42" s="1996"/>
      <c r="U42" s="1997"/>
      <c r="V42" s="1997"/>
      <c r="W42" s="1998"/>
      <c r="X42" s="2031"/>
      <c r="Y42" s="1997"/>
      <c r="Z42" s="1997"/>
      <c r="AA42" s="199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6"/>
      <c r="B44" s="2027"/>
      <c r="C44" s="2027"/>
      <c r="D44" s="2027"/>
      <c r="E44" s="2027"/>
      <c r="F44" s="2027"/>
      <c r="G44" s="2027"/>
      <c r="H44" s="2028"/>
      <c r="I44" s="2001"/>
      <c r="J44" s="2002"/>
      <c r="K44" s="2002"/>
      <c r="L44" s="2002"/>
      <c r="M44" s="2002"/>
      <c r="N44" s="2002"/>
      <c r="O44" s="2002"/>
      <c r="P44" s="2002"/>
      <c r="Q44" s="2002"/>
      <c r="R44" s="2002"/>
      <c r="S44" s="2003"/>
      <c r="T44" s="2001"/>
      <c r="U44" s="2020"/>
      <c r="V44" s="2020"/>
      <c r="W44" s="2020"/>
      <c r="X44" s="2020"/>
      <c r="Y44" s="2020"/>
      <c r="Z44" s="2002"/>
      <c r="AA44" s="200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sheet="1" objects="1" scenarios="1"/>
  <mergeCells count="54">
    <mergeCell ref="B1:D1"/>
    <mergeCell ref="B2:D2"/>
    <mergeCell ref="T25:AA25"/>
    <mergeCell ref="T23:W23"/>
    <mergeCell ref="X42:AA42"/>
    <mergeCell ref="T21:W21"/>
    <mergeCell ref="T42:W42"/>
    <mergeCell ref="T38:AA38"/>
    <mergeCell ref="T40:AA40"/>
    <mergeCell ref="X23:AA23"/>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X21:AA21"/>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39"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0"/>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sheet="1" objects="1" scenarios="1"/>
  <mergeCells count="1">
    <mergeCell ref="A2:A3"/>
  </mergeCells>
  <phoneticPr fontId="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sqref="A1:B1"/>
    </sheetView>
  </sheetViews>
  <sheetFormatPr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3" t="s">
        <v>625</v>
      </c>
      <c r="B1" s="2253"/>
      <c r="C1" s="585"/>
    </row>
    <row r="2" spans="1:7" ht="33.75" x14ac:dyDescent="0.2">
      <c r="A2" s="2268" t="s">
        <v>1782</v>
      </c>
      <c r="B2" s="226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54" t="s">
        <v>1106</v>
      </c>
      <c r="B3" s="2255"/>
      <c r="C3" s="2264"/>
      <c r="D3" s="2265"/>
      <c r="E3" s="2265"/>
      <c r="F3" s="2266"/>
    </row>
    <row r="4" spans="1:7" ht="12.75" customHeight="1" thickBot="1" x14ac:dyDescent="0.25">
      <c r="A4" s="2250" t="s">
        <v>626</v>
      </c>
      <c r="B4" s="2251"/>
      <c r="C4" s="1706"/>
      <c r="D4" s="1706"/>
      <c r="E4" s="1706"/>
      <c r="F4" s="1782">
        <f>SUM(C4+D4)-E4</f>
        <v>0</v>
      </c>
    </row>
    <row r="5" spans="1:7" ht="15.75" customHeight="1" thickTop="1" x14ac:dyDescent="0.2">
      <c r="A5" s="2262" t="s">
        <v>1103</v>
      </c>
      <c r="B5" s="2249"/>
      <c r="C5" s="2241"/>
      <c r="D5" s="2242"/>
      <c r="E5" s="2242"/>
      <c r="F5" s="224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6" t="s">
        <v>627</v>
      </c>
      <c r="B15" s="2247"/>
      <c r="C15" s="1782">
        <f>SUM(C6:C14)</f>
        <v>0</v>
      </c>
      <c r="D15" s="1782">
        <f>SUM(D6:D14)</f>
        <v>0</v>
      </c>
      <c r="E15" s="1782">
        <f>SUM(E6:E14)</f>
        <v>0</v>
      </c>
      <c r="F15" s="1782">
        <f>SUM(F6:F14)</f>
        <v>0</v>
      </c>
      <c r="G15" s="473"/>
    </row>
    <row r="16" spans="1:7" s="197" customFormat="1" ht="15.75" customHeight="1" thickTop="1" x14ac:dyDescent="0.2">
      <c r="A16" s="2267" t="s">
        <v>1104</v>
      </c>
      <c r="B16" s="2249"/>
      <c r="C16" s="2241"/>
      <c r="D16" s="2242"/>
      <c r="E16" s="2242"/>
      <c r="F16" s="2243"/>
    </row>
    <row r="17" spans="1:11" ht="12.75" customHeight="1" thickBot="1" x14ac:dyDescent="0.25">
      <c r="A17" s="2244" t="s">
        <v>64</v>
      </c>
      <c r="B17" s="2245"/>
      <c r="C17" s="1783"/>
      <c r="D17" s="1714"/>
      <c r="E17" s="1783"/>
      <c r="F17" s="1782">
        <f>SUM(C17+D17)-E17</f>
        <v>0</v>
      </c>
    </row>
    <row r="18" spans="1:11" ht="12.75" customHeight="1" thickTop="1" thickBot="1" x14ac:dyDescent="0.25">
      <c r="A18" s="2244" t="s">
        <v>6</v>
      </c>
      <c r="B18" s="2245"/>
      <c r="C18" s="1783"/>
      <c r="D18" s="1714"/>
      <c r="E18" s="1783"/>
      <c r="F18" s="1782">
        <f>SUM(C18+D18)-E18</f>
        <v>0</v>
      </c>
    </row>
    <row r="19" spans="1:11" ht="12.75" customHeight="1" thickTop="1" thickBot="1" x14ac:dyDescent="0.25">
      <c r="A19" s="2244" t="s">
        <v>385</v>
      </c>
      <c r="B19" s="2245"/>
      <c r="C19" s="1783"/>
      <c r="D19" s="1714"/>
      <c r="E19" s="1783"/>
      <c r="F19" s="1782">
        <f>SUM(C19+D19)-E19</f>
        <v>0</v>
      </c>
    </row>
    <row r="20" spans="1:11" ht="12.75" customHeight="1" thickTop="1" thickBot="1" x14ac:dyDescent="0.25">
      <c r="A20" s="2244" t="s">
        <v>445</v>
      </c>
      <c r="B20" s="2245"/>
      <c r="C20" s="1783"/>
      <c r="D20" s="1714"/>
      <c r="E20" s="1783"/>
      <c r="F20" s="1782">
        <f>SUM(C20+D20)-E20</f>
        <v>0</v>
      </c>
    </row>
    <row r="21" spans="1:11" ht="14.25" thickTop="1" thickBot="1" x14ac:dyDescent="0.25">
      <c r="A21" s="2246" t="s">
        <v>628</v>
      </c>
      <c r="B21" s="2247"/>
      <c r="C21" s="1782">
        <f>SUM(C17:C20)</f>
        <v>0</v>
      </c>
      <c r="D21" s="1782">
        <f>SUM(D17:D20)</f>
        <v>0</v>
      </c>
      <c r="E21" s="1782">
        <f>SUM(E17:E20)</f>
        <v>0</v>
      </c>
      <c r="F21" s="1782">
        <f>SUM(F17:F20)</f>
        <v>0</v>
      </c>
      <c r="G21" s="473"/>
    </row>
    <row r="22" spans="1:11" ht="15.75" customHeight="1" thickTop="1" x14ac:dyDescent="0.2">
      <c r="A22" s="2248" t="s">
        <v>1105</v>
      </c>
      <c r="B22" s="2249"/>
      <c r="C22" s="2241"/>
      <c r="D22" s="2242"/>
      <c r="E22" s="2242"/>
      <c r="F22" s="2243"/>
    </row>
    <row r="23" spans="1:11" ht="13.5" thickBot="1" x14ac:dyDescent="0.25">
      <c r="A23" s="2250" t="s">
        <v>629</v>
      </c>
      <c r="B23" s="2251"/>
      <c r="C23" s="1706"/>
      <c r="D23" s="1706"/>
      <c r="E23" s="1706"/>
      <c r="F23" s="1782">
        <f>SUM(C23+D23)-E23</f>
        <v>0</v>
      </c>
      <c r="G23" s="473"/>
    </row>
    <row r="24" spans="1:11" ht="15.75" customHeight="1" thickTop="1" x14ac:dyDescent="0.2">
      <c r="A24" s="2248" t="s">
        <v>2009</v>
      </c>
      <c r="B24" s="2249"/>
      <c r="C24" s="2241"/>
      <c r="D24" s="2242"/>
      <c r="E24" s="2242"/>
      <c r="F24" s="2243"/>
    </row>
    <row r="25" spans="1:11" ht="13.5" thickBot="1" x14ac:dyDescent="0.25">
      <c r="A25" s="2250" t="s">
        <v>2010</v>
      </c>
      <c r="B25" s="2251"/>
      <c r="C25" s="1706"/>
      <c r="D25" s="1706"/>
      <c r="E25" s="1706"/>
      <c r="F25" s="1782">
        <f>SUM(C25+D25)-E25</f>
        <v>0</v>
      </c>
      <c r="G25" s="473"/>
    </row>
    <row r="26" spans="1:11" ht="15.75" customHeight="1" thickTop="1" x14ac:dyDescent="0.2">
      <c r="A26" s="2262" t="s">
        <v>652</v>
      </c>
      <c r="B26" s="2249"/>
      <c r="C26" s="589"/>
      <c r="D26" s="589"/>
      <c r="E26" s="589"/>
      <c r="F26" s="590"/>
    </row>
    <row r="27" spans="1:11" ht="13.5" thickBot="1" x14ac:dyDescent="0.25">
      <c r="A27" s="2246" t="s">
        <v>1063</v>
      </c>
      <c r="B27" s="2247"/>
      <c r="C27" s="1714"/>
      <c r="D27" s="1714"/>
      <c r="E27" s="1714"/>
      <c r="F27" s="1782">
        <f>SUM(C27+D27)-E27</f>
        <v>0</v>
      </c>
      <c r="G27" s="473"/>
    </row>
    <row r="28" spans="1:11" ht="7.5" customHeight="1" thickTop="1" x14ac:dyDescent="0.2">
      <c r="A28" s="489"/>
    </row>
    <row r="29" spans="1:11" ht="23.25" customHeight="1" x14ac:dyDescent="0.2">
      <c r="A29" s="2252" t="s">
        <v>578</v>
      </c>
      <c r="B29" s="2253"/>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56" t="s">
        <v>580</v>
      </c>
      <c r="C52" s="2257"/>
      <c r="D52" s="2257"/>
      <c r="E52" s="603" t="s">
        <v>840</v>
      </c>
      <c r="F52" s="2258"/>
      <c r="G52" s="2259"/>
      <c r="H52" s="596"/>
      <c r="I52" s="596"/>
      <c r="J52" s="600"/>
    </row>
    <row r="53" spans="1:11" ht="11.25" customHeight="1" x14ac:dyDescent="0.2">
      <c r="A53" s="604" t="s">
        <v>907</v>
      </c>
      <c r="B53" s="605" t="s">
        <v>945</v>
      </c>
      <c r="C53" s="600"/>
      <c r="D53" s="597"/>
      <c r="E53" s="603" t="s">
        <v>494</v>
      </c>
      <c r="F53" s="2260"/>
      <c r="G53" s="2261"/>
      <c r="H53" s="596"/>
      <c r="I53" s="596"/>
      <c r="J53" s="600"/>
    </row>
    <row r="54" spans="1:11" ht="11.25" customHeight="1" x14ac:dyDescent="0.2">
      <c r="A54" s="606" t="s">
        <v>908</v>
      </c>
      <c r="B54" s="601" t="s">
        <v>946</v>
      </c>
      <c r="C54" s="600"/>
      <c r="D54" s="597"/>
      <c r="E54" s="603" t="s">
        <v>495</v>
      </c>
      <c r="F54" s="2260"/>
      <c r="G54" s="226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sheet="1" objects="1" scenarios="1"/>
  <mergeCells count="28">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8"/>
  <sheetViews>
    <sheetView showGridLines="0" defaultGridColor="0" colorId="8" zoomScale="110" zoomScaleNormal="110" workbookViewId="0">
      <selection activeCell="G25" sqref="G25"/>
    </sheetView>
  </sheetViews>
  <sheetFormatPr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7" t="s">
        <v>851</v>
      </c>
      <c r="B1" s="2278"/>
      <c r="C1" s="2278"/>
      <c r="D1" s="2278"/>
      <c r="E1" s="2278"/>
      <c r="F1" s="2278"/>
      <c r="G1" s="2279"/>
      <c r="H1" s="1343"/>
      <c r="I1" s="614"/>
      <c r="J1" s="400"/>
    </row>
    <row r="2" spans="1:11" ht="26.25" x14ac:dyDescent="0.2">
      <c r="A2" s="2290" t="s">
        <v>1661</v>
      </c>
      <c r="B2" s="2291"/>
      <c r="C2" s="2291"/>
      <c r="D2" s="2291"/>
      <c r="E2" s="2292"/>
      <c r="F2" s="615" t="s">
        <v>898</v>
      </c>
      <c r="G2" s="616" t="s">
        <v>1658</v>
      </c>
      <c r="H2" s="616" t="s">
        <v>407</v>
      </c>
      <c r="I2" s="616" t="s">
        <v>1150</v>
      </c>
      <c r="J2" s="616" t="s">
        <v>1792</v>
      </c>
      <c r="K2" s="616" t="s">
        <v>137</v>
      </c>
    </row>
    <row r="3" spans="1:11" x14ac:dyDescent="0.2">
      <c r="A3" s="2293" t="str">
        <f>"Cash Basis Fund Balance as of July 1, "&amp;'AFR20'!E2-1</f>
        <v>Cash Basis Fund Balance as of July 1, 2019</v>
      </c>
      <c r="B3" s="2294"/>
      <c r="C3" s="2294"/>
      <c r="D3" s="2294"/>
      <c r="E3" s="2295"/>
      <c r="F3" s="617"/>
      <c r="G3" s="1794"/>
      <c r="H3" s="1794"/>
      <c r="I3" s="1794"/>
      <c r="J3" s="1795"/>
      <c r="K3" s="1795"/>
    </row>
    <row r="4" spans="1:11" x14ac:dyDescent="0.2">
      <c r="A4" s="2296" t="s">
        <v>366</v>
      </c>
      <c r="B4" s="2297"/>
      <c r="C4" s="2297"/>
      <c r="D4" s="2297"/>
      <c r="E4" s="2257"/>
      <c r="F4" s="620"/>
      <c r="G4" s="1796"/>
      <c r="H4" s="1797"/>
      <c r="I4" s="1796"/>
      <c r="J4" s="1798"/>
      <c r="K4" s="1798"/>
    </row>
    <row r="5" spans="1:11" x14ac:dyDescent="0.2">
      <c r="A5" s="2280" t="s">
        <v>1062</v>
      </c>
      <c r="B5" s="2270"/>
      <c r="C5" s="2270"/>
      <c r="D5" s="2270"/>
      <c r="E5" s="2281"/>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280" t="s">
        <v>1793</v>
      </c>
      <c r="B10" s="2270"/>
      <c r="C10" s="2270"/>
      <c r="D10" s="2270"/>
      <c r="E10" s="2282"/>
      <c r="F10" s="633" t="s">
        <v>857</v>
      </c>
      <c r="G10" s="1803"/>
      <c r="H10" s="1804"/>
      <c r="I10" s="1794"/>
      <c r="J10" s="1795"/>
      <c r="K10" s="1795"/>
    </row>
    <row r="11" spans="1:11" x14ac:dyDescent="0.2">
      <c r="A11" s="2280" t="s">
        <v>159</v>
      </c>
      <c r="B11" s="2270"/>
      <c r="C11" s="2270"/>
      <c r="D11" s="2270"/>
      <c r="E11" s="2281"/>
      <c r="F11" s="622" t="s">
        <v>847</v>
      </c>
      <c r="G11" s="1799"/>
      <c r="H11" s="1794"/>
      <c r="I11" s="1794"/>
      <c r="J11" s="1795"/>
      <c r="K11" s="1801"/>
    </row>
    <row r="12" spans="1:11" ht="13.5" thickBot="1" x14ac:dyDescent="0.25">
      <c r="A12" s="2301" t="s">
        <v>899</v>
      </c>
      <c r="B12" s="2302"/>
      <c r="C12" s="2302"/>
      <c r="D12" s="2302"/>
      <c r="E12" s="2303"/>
      <c r="F12" s="1482"/>
      <c r="G12" s="1805">
        <f>SUM(G5:G11)</f>
        <v>0</v>
      </c>
      <c r="H12" s="1805">
        <f>SUM(H5:H11)</f>
        <v>0</v>
      </c>
      <c r="I12" s="1805">
        <f>SUM(I5:I11)</f>
        <v>0</v>
      </c>
      <c r="J12" s="1805">
        <f>SUM(J5:J11)</f>
        <v>0</v>
      </c>
      <c r="K12" s="1805">
        <f>SUM(K5:K11)</f>
        <v>0</v>
      </c>
    </row>
    <row r="13" spans="1:11" ht="13.5" thickTop="1" x14ac:dyDescent="0.2">
      <c r="A13" s="2298" t="s">
        <v>367</v>
      </c>
      <c r="B13" s="2299"/>
      <c r="C13" s="2299"/>
      <c r="D13" s="2299"/>
      <c r="E13" s="2300"/>
      <c r="F13" s="634"/>
      <c r="G13" s="1806"/>
      <c r="H13" s="1807"/>
      <c r="I13" s="1808"/>
      <c r="J13" s="1808"/>
      <c r="K13" s="1808"/>
    </row>
    <row r="14" spans="1:11" x14ac:dyDescent="0.2">
      <c r="A14" s="2286" t="s">
        <v>453</v>
      </c>
      <c r="B14" s="2286"/>
      <c r="C14" s="2286"/>
      <c r="D14" s="2286"/>
      <c r="E14" s="2287"/>
      <c r="F14" s="635" t="s">
        <v>849</v>
      </c>
      <c r="G14" s="1803"/>
      <c r="H14" s="1794"/>
      <c r="I14" s="1799"/>
      <c r="J14" s="1801"/>
      <c r="K14" s="1795"/>
    </row>
    <row r="15" spans="1:11" x14ac:dyDescent="0.2">
      <c r="A15" s="2270" t="s">
        <v>4</v>
      </c>
      <c r="B15" s="2270"/>
      <c r="C15" s="2270"/>
      <c r="D15" s="2270"/>
      <c r="E15" s="2281"/>
      <c r="F15" s="635" t="s">
        <v>850</v>
      </c>
      <c r="G15" s="1799"/>
      <c r="H15" s="1794"/>
      <c r="I15" s="1794"/>
      <c r="J15" s="1795"/>
      <c r="K15" s="1795"/>
    </row>
    <row r="16" spans="1:11" x14ac:dyDescent="0.2">
      <c r="A16" s="2270" t="s">
        <v>295</v>
      </c>
      <c r="B16" s="2270"/>
      <c r="C16" s="2270"/>
      <c r="D16" s="2270"/>
      <c r="E16" s="2281"/>
      <c r="F16" s="635" t="s">
        <v>917</v>
      </c>
      <c r="G16" s="1800"/>
      <c r="H16" s="1796"/>
      <c r="I16" s="1796"/>
      <c r="J16" s="1798"/>
      <c r="K16" s="1798"/>
    </row>
    <row r="17" spans="1:15" x14ac:dyDescent="0.2">
      <c r="A17" s="2275" t="s">
        <v>929</v>
      </c>
      <c r="B17" s="2275"/>
      <c r="C17" s="2275"/>
      <c r="D17" s="2275"/>
      <c r="E17" s="2276"/>
      <c r="F17" s="636"/>
      <c r="G17" s="1809"/>
      <c r="H17" s="1810"/>
      <c r="I17" s="1810"/>
      <c r="J17" s="1811"/>
      <c r="K17" s="1812"/>
    </row>
    <row r="18" spans="1:15" x14ac:dyDescent="0.2">
      <c r="A18" s="2272" t="s">
        <v>365</v>
      </c>
      <c r="B18" s="2273"/>
      <c r="C18" s="2273"/>
      <c r="D18" s="2273"/>
      <c r="E18" s="2274"/>
      <c r="F18" s="635" t="s">
        <v>926</v>
      </c>
      <c r="G18" s="1803"/>
      <c r="H18" s="1803"/>
      <c r="I18" s="1803"/>
      <c r="J18" s="1795"/>
      <c r="K18" s="1813"/>
    </row>
    <row r="19" spans="1:15" ht="21.75" customHeight="1" x14ac:dyDescent="0.2">
      <c r="A19" s="2270" t="s">
        <v>1789</v>
      </c>
      <c r="B19" s="2270"/>
      <c r="C19" s="2270"/>
      <c r="D19" s="2270"/>
      <c r="E19" s="2271"/>
      <c r="F19" s="635" t="s">
        <v>927</v>
      </c>
      <c r="G19" s="1803"/>
      <c r="H19" s="1803"/>
      <c r="I19" s="1803"/>
      <c r="J19" s="1795"/>
      <c r="K19" s="1813"/>
    </row>
    <row r="20" spans="1:15" x14ac:dyDescent="0.2">
      <c r="A20" s="2272" t="s">
        <v>1794</v>
      </c>
      <c r="B20" s="2273"/>
      <c r="C20" s="2273"/>
      <c r="D20" s="2273"/>
      <c r="E20" s="2274"/>
      <c r="F20" s="635" t="s">
        <v>928</v>
      </c>
      <c r="G20" s="1803"/>
      <c r="H20" s="1803"/>
      <c r="I20" s="1803"/>
      <c r="J20" s="1795"/>
      <c r="K20" s="1813"/>
    </row>
    <row r="21" spans="1:15" ht="13.5" thickBot="1" x14ac:dyDescent="0.25">
      <c r="A21" s="2304" t="s">
        <v>633</v>
      </c>
      <c r="B21" s="2304"/>
      <c r="C21" s="2304"/>
      <c r="D21" s="2304"/>
      <c r="E21" s="2304"/>
      <c r="F21" s="1483"/>
      <c r="G21" s="1810"/>
      <c r="H21" s="1814"/>
      <c r="I21" s="1814"/>
      <c r="J21" s="1815">
        <f>SUM(J18:J20)</f>
        <v>0</v>
      </c>
      <c r="K21" s="1811"/>
    </row>
    <row r="22" spans="1:15" ht="13.5" thickTop="1" x14ac:dyDescent="0.2">
      <c r="A22" s="2270" t="s">
        <v>1795</v>
      </c>
      <c r="B22" s="2270"/>
      <c r="C22" s="2270"/>
      <c r="D22" s="2270"/>
      <c r="E22" s="2281"/>
      <c r="F22" s="635" t="s">
        <v>857</v>
      </c>
      <c r="G22" s="1803"/>
      <c r="H22" s="1794"/>
      <c r="I22" s="1794"/>
      <c r="J22" s="1816"/>
      <c r="K22" s="1795"/>
    </row>
    <row r="23" spans="1:15" ht="13.5" thickBot="1" x14ac:dyDescent="0.25">
      <c r="A23" s="2305" t="s">
        <v>900</v>
      </c>
      <c r="B23" s="2304"/>
      <c r="C23" s="2304"/>
      <c r="D23" s="2304"/>
      <c r="E23" s="2304"/>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306" t="str">
        <f>"Ending Cash Basis Fund Balance as of June 30, "&amp;'AFR20'!E2</f>
        <v>Ending Cash Basis Fund Balance as of June 30, 2020</v>
      </c>
      <c r="B24" s="2307"/>
      <c r="C24" s="2307"/>
      <c r="D24" s="2307"/>
      <c r="E24" s="2307"/>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83"/>
      <c r="I31" s="2284"/>
      <c r="J31" s="2284"/>
      <c r="K31" s="2284"/>
    </row>
    <row r="32" spans="1:15" x14ac:dyDescent="0.2">
      <c r="A32" s="649"/>
      <c r="B32" s="232"/>
      <c r="C32" s="232"/>
      <c r="D32" s="232"/>
      <c r="E32" s="645"/>
      <c r="F32" s="651" t="s">
        <v>537</v>
      </c>
      <c r="G32" s="618"/>
      <c r="H32" s="2285"/>
      <c r="I32" s="2284"/>
      <c r="J32" s="2284"/>
      <c r="K32" s="2284"/>
    </row>
    <row r="33" spans="1:11" ht="1.5" customHeight="1" x14ac:dyDescent="0.2">
      <c r="A33" s="652" t="s">
        <v>1161</v>
      </c>
      <c r="B33" s="341"/>
      <c r="C33" s="341"/>
      <c r="D33" s="341"/>
      <c r="E33" s="341"/>
      <c r="F33" s="341"/>
      <c r="G33" s="653"/>
      <c r="H33" s="2285"/>
      <c r="I33" s="2284"/>
      <c r="J33" s="2284"/>
      <c r="K33" s="228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0" t="s">
        <v>538</v>
      </c>
      <c r="B41" s="2288"/>
      <c r="C41" s="2288"/>
      <c r="D41" s="2288"/>
      <c r="E41" s="2288"/>
      <c r="F41" s="228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sheet="1" objects="1" scenarios="1"/>
  <mergeCells count="22">
    <mergeCell ref="A13:E13"/>
    <mergeCell ref="A18:E18"/>
    <mergeCell ref="A12:E12"/>
    <mergeCell ref="A21:E21"/>
    <mergeCell ref="A23:E23"/>
    <mergeCell ref="A24:E24"/>
    <mergeCell ref="H31:K33"/>
    <mergeCell ref="A14:E14"/>
    <mergeCell ref="A15:E15"/>
    <mergeCell ref="A16:E16"/>
    <mergeCell ref="A22:E22"/>
    <mergeCell ref="A41:F41"/>
    <mergeCell ref="A19:E19"/>
    <mergeCell ref="A20:E20"/>
    <mergeCell ref="A17:E17"/>
    <mergeCell ref="A1:G1"/>
    <mergeCell ref="A5:E5"/>
    <mergeCell ref="A11:E11"/>
    <mergeCell ref="A10:E10"/>
    <mergeCell ref="A2:E2"/>
    <mergeCell ref="A3:E3"/>
    <mergeCell ref="A4:E4"/>
  </mergeCells>
  <phoneticPr fontId="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6" sqref="F16"/>
    </sheetView>
  </sheetViews>
  <sheetFormatPr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0" t="s">
        <v>1878</v>
      </c>
      <c r="B1" s="2311"/>
      <c r="C1" s="2312"/>
      <c r="D1" s="666"/>
      <c r="E1" s="667"/>
      <c r="F1" s="667"/>
      <c r="G1" s="668"/>
      <c r="H1" s="669"/>
      <c r="I1" s="670"/>
      <c r="J1" s="2308"/>
      <c r="K1" s="2309"/>
      <c r="L1" s="2309"/>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v>0</v>
      </c>
      <c r="D3" s="1819"/>
      <c r="E3" s="1819"/>
      <c r="F3" s="1815">
        <f>(C3+D3)-E3</f>
        <v>0</v>
      </c>
      <c r="G3" s="675"/>
      <c r="H3" s="674">
        <v>0</v>
      </c>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0</v>
      </c>
      <c r="D5" s="1820"/>
      <c r="E5" s="1820"/>
      <c r="F5" s="1815">
        <f>(C5+D5)-E5</f>
        <v>0</v>
      </c>
      <c r="G5" s="676"/>
      <c r="H5" s="680"/>
      <c r="I5" s="680"/>
      <c r="J5" s="680"/>
      <c r="K5" s="637"/>
      <c r="L5" s="1491">
        <f>F5-K5</f>
        <v>0</v>
      </c>
    </row>
    <row r="6" spans="1:14" ht="14.25" thickTop="1" thickBot="1" x14ac:dyDescent="0.25">
      <c r="A6" s="629" t="s">
        <v>1109</v>
      </c>
      <c r="B6" s="679">
        <v>222</v>
      </c>
      <c r="C6" s="1795">
        <v>0</v>
      </c>
      <c r="D6" s="1795"/>
      <c r="E6" s="1795"/>
      <c r="F6" s="1815">
        <f>(C6+D6)-E6</f>
        <v>0</v>
      </c>
      <c r="G6" s="676">
        <v>50</v>
      </c>
      <c r="H6" s="619">
        <v>0</v>
      </c>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0</v>
      </c>
      <c r="D8" s="1821"/>
      <c r="E8" s="1821"/>
      <c r="F8" s="1815">
        <f>(C8+D8)-E8</f>
        <v>0</v>
      </c>
      <c r="G8" s="681">
        <v>50</v>
      </c>
      <c r="H8" s="619">
        <v>0</v>
      </c>
      <c r="I8" s="619"/>
      <c r="J8" s="619"/>
      <c r="K8" s="1491">
        <f>(H8+I8)-J8</f>
        <v>0</v>
      </c>
      <c r="L8" s="1491">
        <f>F8-K8</f>
        <v>0</v>
      </c>
    </row>
    <row r="9" spans="1:14" ht="14.25" thickTop="1" thickBot="1" x14ac:dyDescent="0.25">
      <c r="A9" s="629" t="s">
        <v>1111</v>
      </c>
      <c r="B9" s="679">
        <v>232</v>
      </c>
      <c r="C9" s="1795">
        <v>0</v>
      </c>
      <c r="D9" s="1795"/>
      <c r="E9" s="1795"/>
      <c r="F9" s="1815">
        <f>(C9+D9)-E9</f>
        <v>0</v>
      </c>
      <c r="G9" s="681">
        <v>20</v>
      </c>
      <c r="H9" s="619">
        <v>0</v>
      </c>
      <c r="I9" s="619"/>
      <c r="J9" s="619"/>
      <c r="K9" s="1491">
        <f>(H9+I9)-J9</f>
        <v>0</v>
      </c>
      <c r="L9" s="1491">
        <f>F9-K9</f>
        <v>0</v>
      </c>
    </row>
    <row r="10" spans="1:14" ht="24" thickTop="1" thickBot="1" x14ac:dyDescent="0.25">
      <c r="A10" s="682" t="s">
        <v>1112</v>
      </c>
      <c r="B10" s="679">
        <v>240</v>
      </c>
      <c r="C10" s="1822">
        <v>0</v>
      </c>
      <c r="D10" s="1822"/>
      <c r="E10" s="1822"/>
      <c r="F10" s="1823">
        <f>(C10+D10)-E10</f>
        <v>0</v>
      </c>
      <c r="G10" s="681">
        <v>20</v>
      </c>
      <c r="H10" s="683">
        <v>0</v>
      </c>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434484</v>
      </c>
      <c r="D12" s="1821"/>
      <c r="E12" s="1821"/>
      <c r="F12" s="1815">
        <f>(C12+D12)-E12</f>
        <v>434484</v>
      </c>
      <c r="G12" s="681">
        <v>10</v>
      </c>
      <c r="H12" s="619">
        <v>417262</v>
      </c>
      <c r="I12" s="619">
        <v>4731</v>
      </c>
      <c r="J12" s="619"/>
      <c r="K12" s="1491">
        <f>(H12+I12)-J12</f>
        <v>421993</v>
      </c>
      <c r="L12" s="1491">
        <f>F12-K12</f>
        <v>12491</v>
      </c>
    </row>
    <row r="13" spans="1:14" ht="14.25" thickTop="1" thickBot="1" x14ac:dyDescent="0.25">
      <c r="A13" s="684" t="s">
        <v>1114</v>
      </c>
      <c r="B13" s="679">
        <v>252</v>
      </c>
      <c r="C13" s="1821">
        <v>0</v>
      </c>
      <c r="D13" s="1821"/>
      <c r="E13" s="1821"/>
      <c r="F13" s="1815">
        <f>(C13+D13)-E13</f>
        <v>0</v>
      </c>
      <c r="G13" s="681">
        <v>5</v>
      </c>
      <c r="H13" s="619">
        <v>0</v>
      </c>
      <c r="I13" s="619"/>
      <c r="J13" s="619"/>
      <c r="K13" s="1491">
        <f>(H13+I13)-J13</f>
        <v>0</v>
      </c>
      <c r="L13" s="1491">
        <f>F13-K13</f>
        <v>0</v>
      </c>
    </row>
    <row r="14" spans="1:14" ht="14.25" thickTop="1" thickBot="1" x14ac:dyDescent="0.25">
      <c r="A14" s="684" t="s">
        <v>1115</v>
      </c>
      <c r="B14" s="679">
        <v>253</v>
      </c>
      <c r="C14" s="1795">
        <v>24630</v>
      </c>
      <c r="D14" s="1795">
        <v>4121</v>
      </c>
      <c r="E14" s="1795"/>
      <c r="F14" s="1815">
        <f>(C14+D14)-E14</f>
        <v>28751</v>
      </c>
      <c r="G14" s="681">
        <v>3</v>
      </c>
      <c r="H14" s="619">
        <v>16063</v>
      </c>
      <c r="I14" s="619">
        <v>5910</v>
      </c>
      <c r="J14" s="619"/>
      <c r="K14" s="1491">
        <f>(H14+I14)-J14</f>
        <v>21973</v>
      </c>
      <c r="L14" s="1491">
        <f>F14-K14</f>
        <v>6778</v>
      </c>
    </row>
    <row r="15" spans="1:14" ht="15" customHeight="1" thickTop="1" thickBot="1" x14ac:dyDescent="0.25">
      <c r="A15" s="1411" t="s">
        <v>525</v>
      </c>
      <c r="B15" s="1410">
        <v>260</v>
      </c>
      <c r="C15" s="1821">
        <v>0</v>
      </c>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459114</v>
      </c>
      <c r="D16" s="1815">
        <f>SUM(D3,D5:D6,D8:D10,D12:D15)</f>
        <v>4121</v>
      </c>
      <c r="E16" s="1815">
        <f>SUM(E3,E5:E6,E8:E10,E12:E15)</f>
        <v>0</v>
      </c>
      <c r="F16" s="1815">
        <f>SUM(F3,F5:F6,F8:F10,F12:F15)</f>
        <v>463235</v>
      </c>
      <c r="G16" s="681"/>
      <c r="H16" s="1484">
        <f>SUM(H3,H6,H8:H10,H12:H14,)</f>
        <v>433325</v>
      </c>
      <c r="I16" s="1484">
        <f>SUM(I3,I6,I8:I10,I12:I14,)</f>
        <v>10641</v>
      </c>
      <c r="J16" s="1484">
        <f>SUM(J3,J6,J8:J10,J12:J14,)</f>
        <v>0</v>
      </c>
      <c r="K16" s="1484">
        <f>(H16+I16)-J16</f>
        <v>443966</v>
      </c>
      <c r="L16" s="1484">
        <f>F16-K16</f>
        <v>19269</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10641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sheet="1" objects="1" scenarios="1"/>
  <mergeCells count="2">
    <mergeCell ref="J1:L1"/>
    <mergeCell ref="A1:C1"/>
  </mergeCells>
  <phoneticPr fontId="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03"/>
  <sheetViews>
    <sheetView showGridLines="0" defaultGridColor="0" colorId="8" zoomScale="110" zoomScaleNormal="110" workbookViewId="0">
      <pane ySplit="5" topLeftCell="A6" activePane="bottomLeft" state="frozen"/>
      <selection activeCell="A47" sqref="A47"/>
      <selection pane="bottomLeft"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6" t="str">
        <f>"ESTIMATED OPERATING EXPENSE PER PUPIL (OEPP)/PER CAPITA TUITION CHARGE (PCTC) COMPUTATIONS ("&amp;'AFR20'!E2-1&amp;" - "&amp;'AFR20'!E2&amp;")"</f>
        <v>ESTIMATED OPERATING EXPENSE PER PUPIL (OEPP)/PER CAPITA TUITION CHARGE (PCTC) COMPUTATIONS (2019 - 2020)</v>
      </c>
      <c r="B1" s="2317"/>
      <c r="C1" s="2317"/>
      <c r="D1" s="2317"/>
      <c r="E1" s="2317"/>
      <c r="F1" s="2318"/>
      <c r="G1" s="691"/>
      <c r="I1" s="701"/>
    </row>
    <row r="2" spans="1:9" ht="15" customHeight="1" thickBot="1" x14ac:dyDescent="0.25">
      <c r="A2" s="2319" t="s">
        <v>474</v>
      </c>
      <c r="B2" s="2320"/>
      <c r="C2" s="2320"/>
      <c r="D2" s="2320"/>
      <c r="E2" s="2320"/>
      <c r="F2" s="232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2"/>
      <c r="B5" s="2323"/>
      <c r="C5" s="2323"/>
      <c r="D5" s="2323"/>
      <c r="E5" s="2323"/>
      <c r="F5" s="2323"/>
    </row>
    <row r="6" spans="1:9" ht="13.5" customHeight="1" thickBot="1" x14ac:dyDescent="0.25">
      <c r="A6" s="2313" t="s">
        <v>1097</v>
      </c>
      <c r="B6" s="2314"/>
      <c r="C6" s="2314"/>
      <c r="D6" s="2314"/>
      <c r="E6" s="2314"/>
      <c r="F6" s="231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753810</v>
      </c>
      <c r="G8" s="701"/>
    </row>
    <row r="9" spans="1:9" x14ac:dyDescent="0.2">
      <c r="A9" s="705" t="s">
        <v>457</v>
      </c>
      <c r="B9" s="706" t="s">
        <v>1851</v>
      </c>
      <c r="C9" s="707"/>
      <c r="D9" s="705" t="s">
        <v>498</v>
      </c>
      <c r="E9" s="704"/>
      <c r="F9" s="1825">
        <f>'Expenditures 15-22'!K151</f>
        <v>0</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753810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60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0</v>
      </c>
      <c r="G53" s="701"/>
    </row>
    <row r="54" spans="1:7" x14ac:dyDescent="0.2">
      <c r="A54" s="705" t="s">
        <v>456</v>
      </c>
      <c r="B54" s="705" t="s">
        <v>1462</v>
      </c>
      <c r="C54" s="724" t="s">
        <v>975</v>
      </c>
      <c r="D54" s="720" t="s">
        <v>1088</v>
      </c>
      <c r="E54" s="704"/>
      <c r="F54" s="1832">
        <f>'Expenditures 15-22'!G114</f>
        <v>4620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4680</v>
      </c>
      <c r="G77" s="701"/>
    </row>
    <row r="78" spans="1:9" s="728" customFormat="1" ht="12" customHeight="1" thickTop="1" thickBot="1" x14ac:dyDescent="0.25">
      <c r="A78" s="1499"/>
      <c r="B78" s="1497"/>
      <c r="C78" s="1494"/>
      <c r="D78" s="1498" t="s">
        <v>2015</v>
      </c>
      <c r="E78" s="1496"/>
      <c r="F78" s="1838">
        <f>(F14-F77)</f>
        <v>749130</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13" t="s">
        <v>1098</v>
      </c>
      <c r="B82" s="2314"/>
      <c r="C82" s="2314"/>
      <c r="D82" s="2314"/>
      <c r="E82" s="2314"/>
      <c r="F82" s="231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10380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80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246796</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c r="G172" s="760"/>
    </row>
    <row r="173" spans="1:7" x14ac:dyDescent="0.2">
      <c r="A173" s="1579" t="s">
        <v>659</v>
      </c>
      <c r="B173" s="1580" t="s">
        <v>1888</v>
      </c>
      <c r="C173" s="1581">
        <v>3300</v>
      </c>
      <c r="D173" s="1582" t="s">
        <v>1891</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257256</v>
      </c>
    </row>
    <row r="176" spans="1:7" ht="12" customHeight="1" x14ac:dyDescent="0.2">
      <c r="A176" s="1492"/>
      <c r="B176" s="1502"/>
      <c r="C176" s="1503"/>
      <c r="D176" s="1504" t="s">
        <v>2017</v>
      </c>
      <c r="E176" s="1505"/>
      <c r="F176" s="1843">
        <f>'PCTC-OEPP 27-28'!F78-F175</f>
        <v>491874</v>
      </c>
    </row>
    <row r="177" spans="1:9" ht="12" customHeight="1" x14ac:dyDescent="0.2">
      <c r="A177" s="1492"/>
      <c r="B177" s="1502"/>
      <c r="C177" s="1503"/>
      <c r="D177" s="1504" t="s">
        <v>1797</v>
      </c>
      <c r="E177" s="1505"/>
      <c r="F177" s="1843">
        <f>'Cap Outlay Deprec 26'!I18</f>
        <v>10641</v>
      </c>
    </row>
    <row r="178" spans="1:9" ht="12" customHeight="1" x14ac:dyDescent="0.2">
      <c r="A178" s="1492"/>
      <c r="B178" s="1502"/>
      <c r="C178" s="1503"/>
      <c r="D178" s="1504" t="s">
        <v>2018</v>
      </c>
      <c r="E178" s="1505"/>
      <c r="F178" s="1843">
        <f>F176+F177</f>
        <v>502515</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sheet="1" objects="1" scenarios="1"/>
  <mergeCells count="5">
    <mergeCell ref="A6:F6"/>
    <mergeCell ref="A1:F1"/>
    <mergeCell ref="A82:F82"/>
    <mergeCell ref="A2:F2"/>
    <mergeCell ref="A5:F5"/>
  </mergeCells>
  <phoneticPr fontId="7" type="noConversion"/>
  <hyperlinks>
    <hyperlink ref="B186"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36"/>
  <sheetViews>
    <sheetView showGridLines="0" zoomScaleNormal="100" workbookViewId="0">
      <selection activeCell="A26" sqref="A26:IV28"/>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1810</v>
      </c>
      <c r="B1" s="1923"/>
      <c r="C1" s="1924"/>
      <c r="D1" s="1924"/>
      <c r="E1" s="1924"/>
      <c r="F1" s="1924"/>
    </row>
    <row r="2" spans="1:6" x14ac:dyDescent="0.25">
      <c r="A2" s="1926"/>
      <c r="B2" s="1927"/>
      <c r="C2" s="1980" t="s">
        <v>2006</v>
      </c>
      <c r="D2" s="1926"/>
      <c r="E2" s="1926"/>
      <c r="F2" s="1926"/>
    </row>
    <row r="3" spans="1:6" ht="5.25" customHeight="1" x14ac:dyDescent="0.25">
      <c r="A3" s="1928"/>
      <c r="B3" s="1929"/>
      <c r="C3" s="1928"/>
      <c r="D3" s="1928"/>
      <c r="E3" s="1928"/>
      <c r="F3" s="1928"/>
    </row>
    <row r="4" spans="1:6" ht="18.75" customHeight="1" x14ac:dyDescent="0.25">
      <c r="A4" s="2327" t="s">
        <v>1798</v>
      </c>
      <c r="B4" s="2328"/>
      <c r="C4" s="2328"/>
      <c r="D4" s="2328"/>
      <c r="E4" s="2328"/>
      <c r="F4" s="2329"/>
    </row>
    <row r="5" spans="1:6" x14ac:dyDescent="0.25">
      <c r="A5" s="2330"/>
      <c r="B5" s="2331"/>
      <c r="C5" s="2331"/>
      <c r="D5" s="2331"/>
      <c r="E5" s="2331"/>
      <c r="F5" s="2332"/>
    </row>
    <row r="6" spans="1:6" ht="18.75" x14ac:dyDescent="0.25">
      <c r="A6" s="1930" t="s">
        <v>1799</v>
      </c>
      <c r="B6" s="1931"/>
      <c r="C6" s="1932"/>
      <c r="D6" s="1932"/>
      <c r="E6" s="1932"/>
      <c r="F6" s="1933"/>
    </row>
    <row r="7" spans="1:6" ht="47.25" customHeight="1" x14ac:dyDescent="0.25">
      <c r="A7" s="2333" t="s">
        <v>1988</v>
      </c>
      <c r="B7" s="2334"/>
      <c r="C7" s="2334"/>
      <c r="D7" s="2334"/>
      <c r="E7" s="2334"/>
      <c r="F7" s="2335"/>
    </row>
    <row r="8" spans="1:6" ht="20.25" customHeight="1" x14ac:dyDescent="0.25">
      <c r="A8" s="1964" t="s">
        <v>1990</v>
      </c>
      <c r="B8" s="1965"/>
      <c r="C8" s="1965"/>
      <c r="D8" s="1965"/>
      <c r="E8" s="1934"/>
      <c r="F8" s="1935"/>
    </row>
    <row r="9" spans="1:6" ht="18" customHeight="1" x14ac:dyDescent="0.25">
      <c r="A9" s="1936" t="s">
        <v>1987</v>
      </c>
      <c r="B9" s="1938"/>
      <c r="C9" s="1938"/>
      <c r="D9" s="1938"/>
      <c r="E9" s="1934"/>
      <c r="F9" s="1935"/>
    </row>
    <row r="10" spans="1:6" ht="15.75" customHeight="1" x14ac:dyDescent="0.25">
      <c r="A10" s="2336" t="s">
        <v>1984</v>
      </c>
      <c r="B10" s="2337"/>
      <c r="C10" s="2337"/>
      <c r="D10" s="2337"/>
      <c r="E10" s="2337"/>
      <c r="F10" s="2338"/>
    </row>
    <row r="11" spans="1:6" ht="33" customHeight="1" x14ac:dyDescent="0.25">
      <c r="A11" s="2333" t="s">
        <v>1989</v>
      </c>
      <c r="B11" s="2334"/>
      <c r="C11" s="2334"/>
      <c r="D11" s="2334"/>
      <c r="E11" s="2334"/>
      <c r="F11" s="2335"/>
    </row>
    <row r="12" spans="1:6" ht="15" customHeight="1" x14ac:dyDescent="0.25">
      <c r="A12" s="1936" t="s">
        <v>1985</v>
      </c>
      <c r="B12" s="1937"/>
      <c r="C12" s="1938"/>
      <c r="D12" s="1938"/>
      <c r="E12" s="1938"/>
      <c r="F12" s="1939"/>
    </row>
    <row r="13" spans="1:6" ht="17.25" customHeight="1" x14ac:dyDescent="0.25">
      <c r="A13" s="2333" t="s">
        <v>1986</v>
      </c>
      <c r="B13" s="2334"/>
      <c r="C13" s="2334"/>
      <c r="D13" s="2334"/>
      <c r="E13" s="2334"/>
      <c r="F13" s="2335"/>
    </row>
    <row r="14" spans="1:6" ht="15" customHeight="1" x14ac:dyDescent="0.25">
      <c r="A14" s="1936" t="s">
        <v>1803</v>
      </c>
      <c r="B14" s="1937"/>
      <c r="C14" s="1938"/>
      <c r="D14" s="1938"/>
      <c r="E14" s="1938"/>
      <c r="F14" s="1939"/>
    </row>
    <row r="15" spans="1:6" ht="32.25" customHeight="1" x14ac:dyDescent="0.25">
      <c r="A15" s="232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5"/>
      <c r="C15" s="2325"/>
      <c r="D15" s="2325"/>
      <c r="E15" s="2325"/>
      <c r="F15" s="2326"/>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69" t="s">
        <v>1802</v>
      </c>
      <c r="C17" s="1944" t="s">
        <v>1800</v>
      </c>
      <c r="D17" s="1945">
        <v>500000</v>
      </c>
      <c r="E17" s="1945" t="str">
        <f>IF(D17&lt;25000,D17,"25,000")</f>
        <v>25,000</v>
      </c>
      <c r="F17" s="1946">
        <f>IF(D17&gt;=25000,(D17-E17),"0")</f>
        <v>475000</v>
      </c>
    </row>
    <row r="18" spans="1:7" x14ac:dyDescent="0.25">
      <c r="A18" s="1989" t="s">
        <v>2039</v>
      </c>
      <c r="B18" s="1970"/>
      <c r="C18" s="1981"/>
      <c r="D18" s="1948"/>
      <c r="E18" s="1968">
        <f>IF(D18&lt;25000,D18,"25,000")</f>
        <v>0</v>
      </c>
      <c r="F18" s="1968" t="str">
        <f>IF(D18&gt;=25000,(D18-E18),"0")</f>
        <v>0</v>
      </c>
      <c r="G18" s="1949"/>
    </row>
    <row r="19" spans="1:7" x14ac:dyDescent="0.25">
      <c r="A19" s="1950"/>
      <c r="B19" s="1970"/>
      <c r="C19" s="1947"/>
      <c r="D19" s="1948"/>
      <c r="E19" s="1968">
        <f>IF(D19&lt;25000,D19,"25,000")</f>
        <v>0</v>
      </c>
      <c r="F19" s="1968" t="str">
        <f>IF(D19&gt;=25000,(D19-E19),"0")</f>
        <v>0</v>
      </c>
    </row>
    <row r="20" spans="1:7" x14ac:dyDescent="0.25">
      <c r="A20" s="1950"/>
      <c r="B20" s="1970"/>
      <c r="C20" s="1947"/>
      <c r="D20" s="1948"/>
      <c r="E20" s="1968">
        <f>IF(D20&lt;25000,D20,"25,000")</f>
        <v>0</v>
      </c>
      <c r="F20" s="1968" t="str">
        <f>IF(D20&gt;=25000,(D20-E20),"0")</f>
        <v>0</v>
      </c>
    </row>
    <row r="21" spans="1:7" x14ac:dyDescent="0.25">
      <c r="A21" s="1950"/>
      <c r="B21" s="1970"/>
      <c r="C21" s="1947"/>
      <c r="D21" s="1948"/>
      <c r="E21" s="1968">
        <f>IF(D21&lt;25000,D21,"25,000")</f>
        <v>0</v>
      </c>
      <c r="F21" s="1968" t="str">
        <f>IF(D21&gt;=25000,(D21-E21),"0")</f>
        <v>0</v>
      </c>
    </row>
    <row r="22" spans="1:7" x14ac:dyDescent="0.25">
      <c r="A22" s="1950"/>
      <c r="B22" s="1971"/>
      <c r="C22" s="1951"/>
      <c r="D22" s="1948"/>
      <c r="E22" s="1968">
        <f t="shared" ref="E22:E35" si="0">IF(D22&lt;25000,D22,"25,000")</f>
        <v>0</v>
      </c>
      <c r="F22" s="1968" t="str">
        <f t="shared" ref="F22:F35" si="1">IF(D22&gt;=25000,(D22-E22),"0")</f>
        <v>0</v>
      </c>
    </row>
    <row r="23" spans="1:7" x14ac:dyDescent="0.25">
      <c r="A23" s="1950"/>
      <c r="B23" s="1971"/>
      <c r="C23" s="1951"/>
      <c r="D23" s="1948"/>
      <c r="E23" s="1968">
        <f t="shared" si="0"/>
        <v>0</v>
      </c>
      <c r="F23" s="1968" t="str">
        <f t="shared" si="1"/>
        <v>0</v>
      </c>
    </row>
    <row r="24" spans="1:7" x14ac:dyDescent="0.25">
      <c r="A24" s="1950"/>
      <c r="B24" s="1971"/>
      <c r="C24" s="1951"/>
      <c r="D24" s="1948"/>
      <c r="E24" s="1968">
        <f t="shared" si="0"/>
        <v>0</v>
      </c>
      <c r="F24" s="1968" t="str">
        <f t="shared" si="1"/>
        <v>0</v>
      </c>
    </row>
    <row r="25" spans="1:7" x14ac:dyDescent="0.25">
      <c r="A25" s="1950"/>
      <c r="B25" s="1971"/>
      <c r="C25" s="1951"/>
      <c r="D25" s="1948"/>
      <c r="E25" s="1968">
        <f t="shared" si="0"/>
        <v>0</v>
      </c>
      <c r="F25" s="1968" t="str">
        <f t="shared" si="1"/>
        <v>0</v>
      </c>
    </row>
    <row r="26" spans="1:7" x14ac:dyDescent="0.25">
      <c r="A26" s="1950"/>
      <c r="B26" s="1971"/>
      <c r="C26" s="1951"/>
      <c r="D26" s="1948"/>
      <c r="E26" s="1968">
        <f t="shared" si="0"/>
        <v>0</v>
      </c>
      <c r="F26" s="1968" t="str">
        <f t="shared" si="1"/>
        <v>0</v>
      </c>
    </row>
    <row r="27" spans="1:7" x14ac:dyDescent="0.25">
      <c r="A27" s="1950"/>
      <c r="B27" s="1971"/>
      <c r="C27" s="1951"/>
      <c r="D27" s="1948"/>
      <c r="E27" s="1968">
        <f t="shared" si="0"/>
        <v>0</v>
      </c>
      <c r="F27" s="1968" t="str">
        <f t="shared" si="1"/>
        <v>0</v>
      </c>
    </row>
    <row r="28" spans="1:7" x14ac:dyDescent="0.25">
      <c r="A28" s="1950"/>
      <c r="B28" s="1971"/>
      <c r="C28" s="1951"/>
      <c r="D28" s="1948"/>
      <c r="E28" s="1968">
        <f t="shared" si="0"/>
        <v>0</v>
      </c>
      <c r="F28" s="1968" t="str">
        <f t="shared" si="1"/>
        <v>0</v>
      </c>
    </row>
    <row r="29" spans="1:7" x14ac:dyDescent="0.25">
      <c r="A29" s="1950"/>
      <c r="B29" s="1971"/>
      <c r="C29" s="1951"/>
      <c r="D29" s="1948"/>
      <c r="E29" s="1968">
        <f t="shared" si="0"/>
        <v>0</v>
      </c>
      <c r="F29" s="1968" t="str">
        <f t="shared" si="1"/>
        <v>0</v>
      </c>
    </row>
    <row r="30" spans="1:7" x14ac:dyDescent="0.25">
      <c r="A30" s="1950"/>
      <c r="B30" s="1971"/>
      <c r="C30" s="1951"/>
      <c r="D30" s="1948"/>
      <c r="E30" s="1968">
        <f t="shared" si="0"/>
        <v>0</v>
      </c>
      <c r="F30" s="1968" t="str">
        <f t="shared" si="1"/>
        <v>0</v>
      </c>
    </row>
    <row r="31" spans="1:7" x14ac:dyDescent="0.25">
      <c r="A31" s="1950"/>
      <c r="B31" s="1971"/>
      <c r="C31" s="1951"/>
      <c r="D31" s="1948"/>
      <c r="E31" s="1968">
        <f t="shared" si="0"/>
        <v>0</v>
      </c>
      <c r="F31" s="1968" t="str">
        <f t="shared" si="1"/>
        <v>0</v>
      </c>
    </row>
    <row r="32" spans="1:7" x14ac:dyDescent="0.25">
      <c r="A32" s="1950"/>
      <c r="B32" s="1971"/>
      <c r="C32" s="1951"/>
      <c r="D32" s="1948"/>
      <c r="E32" s="1968">
        <f t="shared" si="0"/>
        <v>0</v>
      </c>
      <c r="F32" s="1968" t="str">
        <f t="shared" si="1"/>
        <v>0</v>
      </c>
    </row>
    <row r="33" spans="1:6" x14ac:dyDescent="0.25">
      <c r="A33" s="1950"/>
      <c r="B33" s="1971"/>
      <c r="C33" s="1951"/>
      <c r="D33" s="1948"/>
      <c r="E33" s="1968">
        <f t="shared" si="0"/>
        <v>0</v>
      </c>
      <c r="F33" s="1968" t="str">
        <f t="shared" si="1"/>
        <v>0</v>
      </c>
    </row>
    <row r="34" spans="1:6" x14ac:dyDescent="0.25">
      <c r="A34" s="1950"/>
      <c r="B34" s="1971"/>
      <c r="C34" s="1951"/>
      <c r="D34" s="1948"/>
      <c r="E34" s="1968">
        <f t="shared" si="0"/>
        <v>0</v>
      </c>
      <c r="F34" s="1968" t="str">
        <f t="shared" si="1"/>
        <v>0</v>
      </c>
    </row>
    <row r="35" spans="1:6" x14ac:dyDescent="0.25">
      <c r="A35" s="1950"/>
      <c r="B35" s="1972"/>
      <c r="C35" s="1951"/>
      <c r="D35" s="1948"/>
      <c r="E35" s="1968">
        <f t="shared" si="0"/>
        <v>0</v>
      </c>
      <c r="F35" s="1968" t="str">
        <f t="shared" si="1"/>
        <v>0</v>
      </c>
    </row>
    <row r="36" spans="1:6" x14ac:dyDescent="0.25">
      <c r="A36" s="1952" t="s">
        <v>155</v>
      </c>
      <c r="B36" s="1973"/>
      <c r="C36" s="1953"/>
      <c r="D36" s="1954">
        <f>SUM(D18:D35)</f>
        <v>0</v>
      </c>
      <c r="E36" s="1955">
        <f>SUM(E18:E35)</f>
        <v>0</v>
      </c>
      <c r="F36" s="1956">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6"/>
  <sheetViews>
    <sheetView showGridLines="0" defaultGridColor="0" topLeftCell="A19" colorId="8" zoomScale="110" zoomScaleNormal="110" workbookViewId="0">
      <selection activeCell="G40" sqref="G40"/>
    </sheetView>
  </sheetViews>
  <sheetFormatPr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39" t="s">
        <v>1663</v>
      </c>
      <c r="B5" s="2340"/>
      <c r="C5" s="2340"/>
      <c r="D5" s="2340"/>
      <c r="E5" s="2340"/>
      <c r="F5" s="2340"/>
      <c r="G5" s="2341"/>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5"/>
      <c r="C11" s="2345"/>
      <c r="D11" s="2346"/>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537269</v>
      </c>
      <c r="F19" s="1852"/>
      <c r="G19" s="1854">
        <f>'Expenditures 15-22'!K33-SUM('Expenditures 15-22'!G33,'Expenditures 15-22'!I33)+'Expenditures 15-22'!D229</f>
        <v>537269</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81638</v>
      </c>
      <c r="F21" s="1855"/>
      <c r="G21" s="1858">
        <f>'Expenditures 15-22'!K42-SUM('Expenditures 15-22'!G42,'Expenditures 15-22'!I42)+'Expenditures 15-22'!K120-SUM('Expenditures 15-22'!G120,'Expenditures 15-22'!I120)+'Expenditures 15-22'!K180-SUM('Expenditures 15-22'!G180,'Expenditures 15-22'!I180)+'Expenditures 15-22'!D238</f>
        <v>81638</v>
      </c>
      <c r="H21" s="817"/>
      <c r="I21" s="157"/>
    </row>
    <row r="22" spans="1:9" s="542" customFormat="1" ht="12" customHeight="1" x14ac:dyDescent="0.2">
      <c r="A22" s="824" t="s">
        <v>560</v>
      </c>
      <c r="B22" s="825"/>
      <c r="C22" s="823">
        <v>2200</v>
      </c>
      <c r="D22" s="1855"/>
      <c r="E22" s="1857">
        <f>'Expenditures 15-22'!K47-SUM('Expenditures 15-22'!G47,'Expenditures 15-22'!I47)+'Expenditures 15-22'!D243</f>
        <v>0</v>
      </c>
      <c r="F22" s="1855"/>
      <c r="G22" s="1858">
        <f>'Expenditures 15-22'!K47-SUM('Expenditures 15-22'!G47,'Expenditures 15-22'!I47)+'Expenditures 15-22'!D243</f>
        <v>0</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73198</v>
      </c>
      <c r="F23" s="1855"/>
      <c r="G23" s="1857">
        <f>'Expenditures 15-22'!K53-SUM('Expenditures 15-22'!G53,'Expenditures 15-22'!I53)+'Expenditures 15-22'!D257+'Expenditures 15-22'!K330-SUM('Expenditures 15-22'!G330,'Expenditures 15-22'!I330)</f>
        <v>73198</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0</v>
      </c>
      <c r="E27" s="1857">
        <f>E8</f>
        <v>0</v>
      </c>
      <c r="F27" s="1857">
        <f>'Expenditures 15-22'!K60-SUM('Expenditures 15-22'!G60,'Expenditures 15-22'!I60)+'Expenditures 15-22'!D264-E8</f>
        <v>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57085</v>
      </c>
      <c r="F28" s="1859">
        <f>'Expenditures 15-22'!K61-SUM('Expenditures 15-22'!G61,'Expenditures 15-22'!I61)+'Expenditures 15-22'!K124-SUM('Expenditures 15-22'!G124,'Expenditures 15-22'!I124)+'Expenditures 15-22'!D266-E9</f>
        <v>57085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29'!F36</f>
        <v>0</v>
      </c>
      <c r="F40" s="1855"/>
      <c r="G40" s="1859">
        <f>-'Contracts Paid in CY 29'!F36</f>
        <v>0</v>
      </c>
    </row>
    <row r="41" spans="1:7" ht="12" customHeight="1" x14ac:dyDescent="0.2">
      <c r="A41" s="828" t="s">
        <v>155</v>
      </c>
      <c r="B41" s="829"/>
      <c r="C41" s="830"/>
      <c r="D41" s="1859">
        <f>SUM(D19:D39)</f>
        <v>0</v>
      </c>
      <c r="E41" s="1859">
        <f>SUM(E19:E40)</f>
        <v>749190</v>
      </c>
      <c r="F41" s="1859">
        <f>SUM(F19:F39)</f>
        <v>57085</v>
      </c>
      <c r="G41" s="1859">
        <f>SUM(G19:G40)</f>
        <v>692105</v>
      </c>
    </row>
    <row r="42" spans="1:7" x14ac:dyDescent="0.2">
      <c r="A42" s="817"/>
      <c r="B42" s="157"/>
      <c r="C42" s="831"/>
      <c r="D42" s="2342" t="s">
        <v>519</v>
      </c>
      <c r="E42" s="2343"/>
      <c r="F42" s="832" t="s">
        <v>520</v>
      </c>
      <c r="G42" s="833"/>
    </row>
    <row r="43" spans="1:7" ht="12" customHeight="1" x14ac:dyDescent="0.2">
      <c r="A43" s="817"/>
      <c r="B43" s="157"/>
      <c r="C43" s="831"/>
      <c r="D43" s="1507" t="s">
        <v>470</v>
      </c>
      <c r="E43" s="1860">
        <f>D41</f>
        <v>0</v>
      </c>
      <c r="F43" s="1507" t="s">
        <v>470</v>
      </c>
      <c r="G43" s="1860">
        <f>F41</f>
        <v>57085</v>
      </c>
    </row>
    <row r="44" spans="1:7" ht="12" customHeight="1" x14ac:dyDescent="0.2">
      <c r="A44" s="817"/>
      <c r="B44" s="157"/>
      <c r="C44" s="831"/>
      <c r="D44" s="1507" t="s">
        <v>471</v>
      </c>
      <c r="E44" s="1860">
        <f>E41</f>
        <v>749190</v>
      </c>
      <c r="F44" s="1507" t="s">
        <v>471</v>
      </c>
      <c r="G44" s="1860">
        <f>G41</f>
        <v>692105</v>
      </c>
    </row>
    <row r="45" spans="1:7" ht="12" customHeight="1" x14ac:dyDescent="0.2">
      <c r="A45" s="817"/>
      <c r="B45" s="157"/>
      <c r="C45" s="157"/>
      <c r="D45" s="1508" t="s">
        <v>999</v>
      </c>
      <c r="E45" s="1861">
        <f>(E43/E44)</f>
        <v>0</v>
      </c>
      <c r="F45" s="1508" t="s">
        <v>999</v>
      </c>
      <c r="G45" s="1861">
        <f>(G43/G44)</f>
        <v>8.2480259498197525E-2</v>
      </c>
    </row>
    <row r="46" spans="1:7" x14ac:dyDescent="0.2">
      <c r="A46" s="834"/>
      <c r="B46" s="835"/>
      <c r="C46" s="835"/>
      <c r="D46" s="836"/>
      <c r="E46" s="837"/>
      <c r="F46" s="836"/>
      <c r="G46" s="837"/>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A6" sqref="A6"/>
    </sheetView>
  </sheetViews>
  <sheetFormatPr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1" t="s">
        <v>1365</v>
      </c>
      <c r="B1" s="2361"/>
      <c r="C1" s="2361"/>
      <c r="D1" s="2361"/>
      <c r="E1" s="2361"/>
      <c r="F1" s="2361"/>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62" t="s">
        <v>1532</v>
      </c>
      <c r="B5" s="2363"/>
      <c r="C5" s="2364"/>
      <c r="D5" s="2364"/>
      <c r="E5" s="2364"/>
      <c r="F5" s="2364"/>
      <c r="G5" s="1556"/>
      <c r="L5" s="1556"/>
      <c r="M5" s="1913"/>
      <c r="N5" s="1913"/>
      <c r="O5" s="1913"/>
    </row>
    <row r="6" spans="1:15" ht="12" customHeight="1" x14ac:dyDescent="0.25">
      <c r="A6" s="1529"/>
      <c r="B6" s="1530"/>
      <c r="C6" s="2365" t="str">
        <f>COVER!A17</f>
        <v xml:space="preserve">   Livingston Area Voc Ctr</v>
      </c>
      <c r="D6" s="2365"/>
      <c r="E6" s="2365"/>
      <c r="F6" s="1531"/>
      <c r="G6" s="1556"/>
      <c r="L6" s="1556"/>
      <c r="M6" s="1913"/>
      <c r="N6" s="1913"/>
      <c r="O6" s="1913"/>
    </row>
    <row r="7" spans="1:15" ht="11.25" customHeight="1" thickBot="1" x14ac:dyDescent="0.3">
      <c r="A7" s="1529"/>
      <c r="B7" s="1530"/>
      <c r="C7" s="2366">
        <f>COVER!A13</f>
        <v>17053090041</v>
      </c>
      <c r="D7" s="2366"/>
      <c r="E7" s="2366"/>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990" t="s">
        <v>2021</v>
      </c>
      <c r="D12" s="1990" t="s">
        <v>2021</v>
      </c>
      <c r="E12" s="1990" t="s">
        <v>2021</v>
      </c>
      <c r="F12" s="1991" t="s">
        <v>2036</v>
      </c>
      <c r="G12" s="1556"/>
      <c r="H12" s="1556">
        <f t="shared" ref="H12:H33" si="0">IF(C12="X",5,0)</f>
        <v>5</v>
      </c>
      <c r="I12" s="1556">
        <f t="shared" ref="I12:I33" si="1">IF(D12="X",5,0)</f>
        <v>5</v>
      </c>
      <c r="J12" s="1556">
        <f t="shared" ref="J12:J33" si="2">IF(E12="X",5,0)</f>
        <v>5</v>
      </c>
      <c r="L12" s="1556"/>
      <c r="M12" s="1913"/>
      <c r="N12" s="1913"/>
      <c r="O12" s="1913"/>
    </row>
    <row r="13" spans="1:15" ht="12" customHeight="1" x14ac:dyDescent="0.2">
      <c r="A13" s="1542" t="s">
        <v>1371</v>
      </c>
      <c r="B13" s="1543"/>
      <c r="C13" s="1990"/>
      <c r="D13" s="1990"/>
      <c r="E13" s="1990"/>
      <c r="F13" s="1991"/>
      <c r="G13" s="1556"/>
      <c r="H13" s="1556">
        <f t="shared" si="0"/>
        <v>0</v>
      </c>
      <c r="I13" s="1556">
        <f t="shared" si="1"/>
        <v>0</v>
      </c>
      <c r="J13" s="1556">
        <f t="shared" si="2"/>
        <v>0</v>
      </c>
      <c r="L13" s="1556"/>
      <c r="M13" s="1913"/>
      <c r="N13" s="1913"/>
      <c r="O13" s="1913"/>
    </row>
    <row r="14" spans="1:15" ht="12" customHeight="1" x14ac:dyDescent="0.2">
      <c r="A14" s="1542" t="s">
        <v>1372</v>
      </c>
      <c r="B14" s="1543"/>
      <c r="C14" s="1990" t="s">
        <v>2021</v>
      </c>
      <c r="D14" s="1990" t="s">
        <v>2021</v>
      </c>
      <c r="E14" s="1990" t="s">
        <v>2021</v>
      </c>
      <c r="F14" s="1991" t="s">
        <v>2037</v>
      </c>
      <c r="G14" s="1556"/>
      <c r="H14" s="1556">
        <f t="shared" si="0"/>
        <v>5</v>
      </c>
      <c r="I14" s="1556">
        <f t="shared" si="1"/>
        <v>5</v>
      </c>
      <c r="J14" s="1556">
        <f t="shared" si="2"/>
        <v>5</v>
      </c>
      <c r="L14" s="1556"/>
      <c r="M14" s="1913"/>
      <c r="N14" s="1913"/>
      <c r="O14" s="1913"/>
    </row>
    <row r="15" spans="1:15" ht="12" customHeight="1" x14ac:dyDescent="0.2">
      <c r="A15" s="1542" t="s">
        <v>1373</v>
      </c>
      <c r="B15" s="1543"/>
      <c r="C15" s="1990" t="s">
        <v>2021</v>
      </c>
      <c r="D15" s="1990" t="s">
        <v>2021</v>
      </c>
      <c r="E15" s="1990" t="s">
        <v>2021</v>
      </c>
      <c r="F15" s="1991" t="s">
        <v>2037</v>
      </c>
      <c r="G15" s="1556"/>
      <c r="H15" s="1556">
        <f t="shared" si="0"/>
        <v>5</v>
      </c>
      <c r="I15" s="1556">
        <f t="shared" si="1"/>
        <v>5</v>
      </c>
      <c r="J15" s="1556">
        <f t="shared" si="2"/>
        <v>5</v>
      </c>
      <c r="L15" s="1556"/>
      <c r="M15" s="1913"/>
      <c r="N15" s="1913"/>
      <c r="O15" s="1913"/>
    </row>
    <row r="16" spans="1:15" ht="12" customHeight="1" x14ac:dyDescent="0.2">
      <c r="A16" s="1542" t="s">
        <v>1374</v>
      </c>
      <c r="B16" s="1543"/>
      <c r="C16" s="1990"/>
      <c r="D16" s="1990"/>
      <c r="E16" s="1990"/>
      <c r="F16" s="1991"/>
      <c r="G16" s="1556"/>
      <c r="H16" s="1556">
        <f t="shared" si="0"/>
        <v>0</v>
      </c>
      <c r="I16" s="1556">
        <f t="shared" si="1"/>
        <v>0</v>
      </c>
      <c r="J16" s="1556">
        <f t="shared" si="2"/>
        <v>0</v>
      </c>
      <c r="L16" s="1556"/>
      <c r="M16" s="1913"/>
      <c r="N16" s="1913"/>
      <c r="O16" s="1913"/>
    </row>
    <row r="17" spans="1:15" ht="12" customHeight="1" x14ac:dyDescent="0.2">
      <c r="A17" s="1542" t="s">
        <v>1375</v>
      </c>
      <c r="B17" s="1543"/>
      <c r="C17" s="1990"/>
      <c r="D17" s="1990"/>
      <c r="E17" s="1990"/>
      <c r="F17" s="1991"/>
      <c r="G17" s="1556"/>
      <c r="H17" s="1556">
        <f t="shared" si="0"/>
        <v>0</v>
      </c>
      <c r="I17" s="1556">
        <f t="shared" si="1"/>
        <v>0</v>
      </c>
      <c r="J17" s="1556">
        <f t="shared" si="2"/>
        <v>0</v>
      </c>
      <c r="L17" s="1556"/>
      <c r="M17" s="1913"/>
      <c r="N17" s="1913"/>
      <c r="O17" s="1913"/>
    </row>
    <row r="18" spans="1:15" ht="12" customHeight="1" x14ac:dyDescent="0.2">
      <c r="A18" s="1542" t="s">
        <v>1376</v>
      </c>
      <c r="B18" s="1543"/>
      <c r="C18" s="1990" t="s">
        <v>2021</v>
      </c>
      <c r="D18" s="1990" t="s">
        <v>2021</v>
      </c>
      <c r="E18" s="1990" t="s">
        <v>2021</v>
      </c>
      <c r="F18" s="1991" t="s">
        <v>2038</v>
      </c>
      <c r="G18" s="1556"/>
      <c r="H18" s="1556">
        <f t="shared" si="0"/>
        <v>5</v>
      </c>
      <c r="I18" s="1556">
        <f t="shared" si="1"/>
        <v>5</v>
      </c>
      <c r="J18" s="1556">
        <f t="shared" si="2"/>
        <v>5</v>
      </c>
      <c r="L18" s="1556"/>
      <c r="M18" s="1913"/>
      <c r="N18" s="1913"/>
      <c r="O18" s="1913"/>
    </row>
    <row r="19" spans="1:15" ht="12" customHeight="1" x14ac:dyDescent="0.2">
      <c r="A19" s="1542" t="s">
        <v>1513</v>
      </c>
      <c r="B19" s="1543"/>
      <c r="C19" s="1990" t="s">
        <v>2021</v>
      </c>
      <c r="D19" s="1990" t="s">
        <v>2021</v>
      </c>
      <c r="E19" s="1990" t="s">
        <v>2021</v>
      </c>
      <c r="F19" s="1991" t="s">
        <v>2038</v>
      </c>
      <c r="G19" s="1556"/>
      <c r="H19" s="1556">
        <f t="shared" si="0"/>
        <v>5</v>
      </c>
      <c r="I19" s="1556">
        <f t="shared" si="1"/>
        <v>5</v>
      </c>
      <c r="J19" s="1556">
        <f t="shared" si="2"/>
        <v>5</v>
      </c>
      <c r="L19" s="1556"/>
      <c r="M19" s="1913"/>
      <c r="N19" s="1913"/>
      <c r="O19" s="1913"/>
    </row>
    <row r="20" spans="1:15" ht="12" customHeight="1" x14ac:dyDescent="0.2">
      <c r="A20" s="1542" t="s">
        <v>1514</v>
      </c>
      <c r="B20" s="1543"/>
      <c r="C20" s="1990"/>
      <c r="D20" s="1990"/>
      <c r="E20" s="1990"/>
      <c r="F20" s="1991"/>
      <c r="G20" s="1556"/>
      <c r="H20" s="1556">
        <f t="shared" si="0"/>
        <v>0</v>
      </c>
      <c r="I20" s="1556">
        <f t="shared" si="1"/>
        <v>0</v>
      </c>
      <c r="J20" s="1556">
        <f t="shared" si="2"/>
        <v>0</v>
      </c>
      <c r="L20" s="1556"/>
      <c r="M20" s="1913"/>
      <c r="N20" s="1913"/>
      <c r="O20" s="1913"/>
    </row>
    <row r="21" spans="1:15" ht="12" customHeight="1" x14ac:dyDescent="0.2">
      <c r="A21" s="1542" t="s">
        <v>1515</v>
      </c>
      <c r="B21" s="1543"/>
      <c r="C21" s="1990" t="s">
        <v>2021</v>
      </c>
      <c r="D21" s="1990" t="s">
        <v>2021</v>
      </c>
      <c r="E21" s="1990" t="s">
        <v>2021</v>
      </c>
      <c r="F21" s="1991" t="s">
        <v>2037</v>
      </c>
      <c r="G21" s="1556"/>
      <c r="H21" s="1556">
        <f t="shared" si="0"/>
        <v>5</v>
      </c>
      <c r="I21" s="1556">
        <f t="shared" si="1"/>
        <v>5</v>
      </c>
      <c r="J21" s="1556">
        <f t="shared" si="2"/>
        <v>5</v>
      </c>
      <c r="L21" s="1556"/>
      <c r="M21" s="1913"/>
      <c r="N21" s="1913"/>
      <c r="O21" s="1913"/>
    </row>
    <row r="22" spans="1:15" ht="12" customHeight="1" x14ac:dyDescent="0.2">
      <c r="A22" s="1542" t="s">
        <v>1516</v>
      </c>
      <c r="B22" s="1543"/>
      <c r="C22" s="1990" t="s">
        <v>2021</v>
      </c>
      <c r="D22" s="1990" t="s">
        <v>2021</v>
      </c>
      <c r="E22" s="1990" t="s">
        <v>2021</v>
      </c>
      <c r="F22" s="1991" t="s">
        <v>2037</v>
      </c>
      <c r="G22" s="1556"/>
      <c r="H22" s="1556">
        <f t="shared" si="0"/>
        <v>5</v>
      </c>
      <c r="I22" s="1556">
        <f t="shared" si="1"/>
        <v>5</v>
      </c>
      <c r="J22" s="1556">
        <f t="shared" si="2"/>
        <v>5</v>
      </c>
      <c r="L22" s="1556"/>
      <c r="M22" s="1913"/>
      <c r="N22" s="1913"/>
      <c r="O22" s="1913"/>
    </row>
    <row r="23" spans="1:15" ht="12" customHeight="1" x14ac:dyDescent="0.2">
      <c r="A23" s="1542" t="s">
        <v>1517</v>
      </c>
      <c r="B23" s="1543"/>
      <c r="C23" s="1990"/>
      <c r="D23" s="1990"/>
      <c r="E23" s="1990"/>
      <c r="F23" s="1991"/>
      <c r="G23" s="1556"/>
      <c r="H23" s="1556">
        <f t="shared" si="0"/>
        <v>0</v>
      </c>
      <c r="I23" s="1556">
        <f t="shared" si="1"/>
        <v>0</v>
      </c>
      <c r="J23" s="1556">
        <f t="shared" si="2"/>
        <v>0</v>
      </c>
      <c r="L23" s="1556"/>
      <c r="M23" s="1913"/>
      <c r="N23" s="1913"/>
      <c r="O23" s="1913"/>
    </row>
    <row r="24" spans="1:15" ht="12" customHeight="1" x14ac:dyDescent="0.2">
      <c r="A24" s="1542" t="s">
        <v>1518</v>
      </c>
      <c r="B24" s="1543"/>
      <c r="C24" s="1990" t="s">
        <v>2021</v>
      </c>
      <c r="D24" s="1990" t="s">
        <v>2021</v>
      </c>
      <c r="E24" s="1990" t="s">
        <v>2021</v>
      </c>
      <c r="F24" s="1991" t="s">
        <v>2037</v>
      </c>
      <c r="G24" s="1556"/>
      <c r="H24" s="1556">
        <f t="shared" si="0"/>
        <v>5</v>
      </c>
      <c r="I24" s="1556">
        <f t="shared" si="1"/>
        <v>5</v>
      </c>
      <c r="J24" s="1556">
        <f t="shared" si="2"/>
        <v>5</v>
      </c>
      <c r="L24" s="1556"/>
      <c r="M24" s="1913"/>
      <c r="N24" s="1913"/>
      <c r="O24" s="1913"/>
    </row>
    <row r="25" spans="1:15" ht="12" customHeight="1" x14ac:dyDescent="0.2">
      <c r="A25" s="1542" t="s">
        <v>1519</v>
      </c>
      <c r="B25" s="1543"/>
      <c r="C25" s="1990" t="s">
        <v>2021</v>
      </c>
      <c r="D25" s="1990" t="s">
        <v>2021</v>
      </c>
      <c r="E25" s="1990" t="s">
        <v>2021</v>
      </c>
      <c r="F25" s="1991" t="s">
        <v>2037</v>
      </c>
      <c r="G25" s="1556"/>
      <c r="H25" s="1556">
        <f t="shared" si="0"/>
        <v>5</v>
      </c>
      <c r="I25" s="1556">
        <f t="shared" si="1"/>
        <v>5</v>
      </c>
      <c r="J25" s="1556">
        <f t="shared" si="2"/>
        <v>5</v>
      </c>
      <c r="L25" s="1556"/>
      <c r="M25" s="1913"/>
      <c r="N25" s="1913"/>
      <c r="O25" s="1913"/>
    </row>
    <row r="26" spans="1:15" ht="12" customHeight="1" x14ac:dyDescent="0.2">
      <c r="A26" s="1542" t="s">
        <v>1520</v>
      </c>
      <c r="B26" s="1543"/>
      <c r="C26" s="1990"/>
      <c r="D26" s="1990"/>
      <c r="E26" s="1990"/>
      <c r="F26" s="1991"/>
      <c r="G26" s="1556"/>
      <c r="H26" s="1556">
        <f t="shared" si="0"/>
        <v>0</v>
      </c>
      <c r="I26" s="1556">
        <f t="shared" si="1"/>
        <v>0</v>
      </c>
      <c r="J26" s="1556">
        <f t="shared" si="2"/>
        <v>0</v>
      </c>
      <c r="L26" s="1556"/>
      <c r="M26" s="1913"/>
      <c r="N26" s="1913"/>
      <c r="O26" s="1913"/>
    </row>
    <row r="27" spans="1:15" x14ac:dyDescent="0.2">
      <c r="A27" s="1542" t="s">
        <v>1521</v>
      </c>
      <c r="B27" s="1543"/>
      <c r="C27" s="1990"/>
      <c r="D27" s="1990"/>
      <c r="E27" s="1990"/>
      <c r="F27" s="1991"/>
      <c r="G27" s="1556"/>
      <c r="H27" s="1556">
        <f t="shared" si="0"/>
        <v>0</v>
      </c>
      <c r="I27" s="1556">
        <f t="shared" si="1"/>
        <v>0</v>
      </c>
      <c r="J27" s="1556">
        <f t="shared" si="2"/>
        <v>0</v>
      </c>
      <c r="L27" s="1556"/>
      <c r="M27" s="1913"/>
      <c r="N27" s="1913"/>
      <c r="O27" s="1913"/>
    </row>
    <row r="28" spans="1:15" ht="12" customHeight="1" x14ac:dyDescent="0.2">
      <c r="A28" s="1542" t="s">
        <v>1522</v>
      </c>
      <c r="B28" s="1543"/>
      <c r="C28" s="1990" t="s">
        <v>2021</v>
      </c>
      <c r="D28" s="1990" t="s">
        <v>2021</v>
      </c>
      <c r="E28" s="1990" t="s">
        <v>2021</v>
      </c>
      <c r="F28" s="1991" t="s">
        <v>2037</v>
      </c>
      <c r="G28" s="1556"/>
      <c r="H28" s="1556">
        <f t="shared" si="0"/>
        <v>5</v>
      </c>
      <c r="I28" s="1556">
        <f t="shared" si="1"/>
        <v>5</v>
      </c>
      <c r="J28" s="1556">
        <f t="shared" si="2"/>
        <v>5</v>
      </c>
      <c r="L28" s="1556"/>
      <c r="M28" s="1913"/>
      <c r="N28" s="1913"/>
      <c r="O28" s="1913"/>
    </row>
    <row r="29" spans="1:15" ht="12" customHeight="1" x14ac:dyDescent="0.2">
      <c r="A29" s="1542" t="s">
        <v>1523</v>
      </c>
      <c r="B29" s="1543"/>
      <c r="C29" s="1990" t="s">
        <v>2021</v>
      </c>
      <c r="D29" s="1990" t="s">
        <v>2021</v>
      </c>
      <c r="E29" s="1990" t="s">
        <v>2021</v>
      </c>
      <c r="F29" s="1991" t="s">
        <v>2037</v>
      </c>
      <c r="G29" s="1556"/>
      <c r="H29" s="1556">
        <f t="shared" si="0"/>
        <v>5</v>
      </c>
      <c r="I29" s="1556">
        <f t="shared" si="1"/>
        <v>5</v>
      </c>
      <c r="J29" s="1556">
        <f t="shared" si="2"/>
        <v>5</v>
      </c>
      <c r="L29" s="1556"/>
      <c r="M29" s="1913"/>
      <c r="N29" s="1913"/>
      <c r="O29" s="1913"/>
    </row>
    <row r="30" spans="1:15" ht="12" customHeight="1" x14ac:dyDescent="0.2">
      <c r="A30" s="1542" t="s">
        <v>1524</v>
      </c>
      <c r="B30" s="1543"/>
      <c r="C30" s="1990" t="s">
        <v>2021</v>
      </c>
      <c r="D30" s="1990" t="s">
        <v>2021</v>
      </c>
      <c r="E30" s="1990" t="s">
        <v>2021</v>
      </c>
      <c r="F30" s="1991" t="s">
        <v>2037</v>
      </c>
      <c r="G30" s="1556"/>
      <c r="H30" s="1556">
        <f t="shared" si="0"/>
        <v>5</v>
      </c>
      <c r="I30" s="1556">
        <f t="shared" si="1"/>
        <v>5</v>
      </c>
      <c r="J30" s="1556">
        <f t="shared" si="2"/>
        <v>5</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60</v>
      </c>
      <c r="I34" s="1556">
        <f>SUM(I11:I32)</f>
        <v>60</v>
      </c>
      <c r="J34" s="1556">
        <f>SUM(J11:J32)</f>
        <v>60</v>
      </c>
      <c r="K34" s="1556">
        <f>SUM(H34:J34)</f>
        <v>180</v>
      </c>
      <c r="L34" s="1556"/>
      <c r="M34" s="1913"/>
      <c r="N34" s="1913"/>
      <c r="O34" s="1913"/>
    </row>
    <row r="35" spans="1:15" ht="12" customHeight="1" x14ac:dyDescent="0.2">
      <c r="A35" s="1549" t="s">
        <v>1378</v>
      </c>
      <c r="B35" s="1550"/>
      <c r="C35" s="2367"/>
      <c r="D35" s="2367"/>
      <c r="E35" s="2367"/>
      <c r="F35" s="2368"/>
    </row>
    <row r="36" spans="1:15" ht="12" customHeight="1" x14ac:dyDescent="0.2">
      <c r="A36" s="2350"/>
      <c r="B36" s="2351"/>
      <c r="C36" s="2351"/>
      <c r="D36" s="2351"/>
      <c r="E36" s="2351"/>
      <c r="F36" s="2352"/>
    </row>
    <row r="37" spans="1:15" ht="12" customHeight="1" x14ac:dyDescent="0.2">
      <c r="A37" s="2350"/>
      <c r="B37" s="2351"/>
      <c r="C37" s="2351"/>
      <c r="D37" s="2351"/>
      <c r="E37" s="2351"/>
      <c r="F37" s="2352"/>
    </row>
    <row r="38" spans="1:15" ht="12" customHeight="1" x14ac:dyDescent="0.2">
      <c r="A38" s="2353"/>
      <c r="B38" s="2354"/>
      <c r="C38" s="2354"/>
      <c r="D38" s="2354"/>
      <c r="E38" s="2354"/>
      <c r="F38" s="2355"/>
    </row>
    <row r="39" spans="1:15" ht="4.5" hidden="1" customHeight="1" x14ac:dyDescent="0.2">
      <c r="A39" s="1551"/>
      <c r="B39" s="1551"/>
      <c r="C39" s="1551"/>
      <c r="D39" s="1551"/>
      <c r="E39" s="1551"/>
      <c r="F39" s="1551"/>
    </row>
    <row r="40" spans="1:15" s="1548" customFormat="1" ht="12" customHeight="1" x14ac:dyDescent="0.25">
      <c r="A40" s="1552" t="s">
        <v>1377</v>
      </c>
      <c r="B40" s="1553"/>
      <c r="C40" s="2356"/>
      <c r="D40" s="2356"/>
      <c r="E40" s="2356"/>
      <c r="F40" s="2357"/>
      <c r="H40" s="1557"/>
      <c r="I40" s="1557"/>
      <c r="J40" s="1557"/>
      <c r="K40" s="1557"/>
    </row>
    <row r="41" spans="1:15" s="1548" customFormat="1" ht="12" customHeight="1" x14ac:dyDescent="0.25">
      <c r="A41" s="2358"/>
      <c r="B41" s="2359"/>
      <c r="C41" s="2359"/>
      <c r="D41" s="2359"/>
      <c r="E41" s="2359"/>
      <c r="F41" s="2360"/>
      <c r="H41" s="1557"/>
      <c r="I41" s="1557"/>
      <c r="J41" s="1557"/>
      <c r="K41" s="1557"/>
    </row>
    <row r="42" spans="1:15" s="1548" customFormat="1" ht="12" customHeight="1" x14ac:dyDescent="0.25">
      <c r="A42" s="2358"/>
      <c r="B42" s="2359"/>
      <c r="C42" s="2359"/>
      <c r="D42" s="2359"/>
      <c r="E42" s="2359"/>
      <c r="F42" s="2360"/>
      <c r="H42" s="1557"/>
      <c r="I42" s="1557"/>
      <c r="J42" s="1557"/>
      <c r="K42" s="1557"/>
    </row>
    <row r="43" spans="1:15" s="1548" customFormat="1" ht="15" x14ac:dyDescent="0.25">
      <c r="A43" s="2347"/>
      <c r="B43" s="2348"/>
      <c r="C43" s="2348"/>
      <c r="D43" s="2348"/>
      <c r="E43" s="2348"/>
      <c r="F43" s="2349"/>
      <c r="H43" s="1557"/>
      <c r="I43" s="1557"/>
      <c r="J43" s="1557"/>
      <c r="K43" s="1557"/>
    </row>
    <row r="44" spans="1:15" s="1548" customFormat="1" ht="12" hidden="1" customHeight="1" x14ac:dyDescent="0.25">
      <c r="A44" s="2347"/>
      <c r="B44" s="2348"/>
      <c r="C44" s="2348"/>
      <c r="D44" s="2348"/>
      <c r="E44" s="2348"/>
      <c r="F44" s="2349"/>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40"/>
  <sheetViews>
    <sheetView showGridLines="0" defaultGridColor="0" colorId="8" zoomScaleNormal="100" workbookViewId="0">
      <selection activeCell="N28" sqref="N28"/>
    </sheetView>
  </sheetViews>
  <sheetFormatPr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8" t="str">
        <f>COVER!A17</f>
        <v xml:space="preserve">   Livingston Area Voc Ctr</v>
      </c>
      <c r="J6" s="2378"/>
      <c r="K6" s="2379"/>
      <c r="R6" s="1427"/>
    </row>
    <row r="7" spans="1:18" x14ac:dyDescent="0.2">
      <c r="A7" s="2380" t="s">
        <v>864</v>
      </c>
      <c r="B7" s="2381"/>
      <c r="C7" s="2381"/>
      <c r="D7" s="2381"/>
      <c r="E7" s="2382"/>
      <c r="F7" s="847"/>
      <c r="G7" s="839"/>
      <c r="H7" s="846" t="s">
        <v>369</v>
      </c>
      <c r="I7" s="2383">
        <f>COVER!A13</f>
        <v>17053090041</v>
      </c>
      <c r="J7" s="2383"/>
      <c r="K7" s="2383"/>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384" t="s">
        <v>478</v>
      </c>
      <c r="B11" s="2385"/>
      <c r="C11" s="2386"/>
      <c r="D11" s="861" t="s">
        <v>866</v>
      </c>
      <c r="E11" s="861" t="s">
        <v>64</v>
      </c>
      <c r="F11" s="861" t="s">
        <v>6</v>
      </c>
      <c r="G11" s="862" t="s">
        <v>155</v>
      </c>
      <c r="H11" s="861" t="s">
        <v>64</v>
      </c>
      <c r="I11" s="861" t="s">
        <v>6</v>
      </c>
      <c r="J11" s="1979" t="s">
        <v>2004</v>
      </c>
      <c r="K11" s="862" t="s">
        <v>155</v>
      </c>
    </row>
    <row r="12" spans="1:18" ht="15" customHeight="1" x14ac:dyDescent="0.2">
      <c r="A12" s="863">
        <v>1</v>
      </c>
      <c r="B12" s="864" t="s">
        <v>813</v>
      </c>
      <c r="C12" s="865"/>
      <c r="D12" s="866">
        <v>2320</v>
      </c>
      <c r="E12" s="1863">
        <f>'Expenditures 15-22'!K50</f>
        <v>0</v>
      </c>
      <c r="F12" s="1864"/>
      <c r="G12" s="1863">
        <f t="shared" ref="G12:G18" si="0">SUM(E12:F12)</f>
        <v>0</v>
      </c>
      <c r="H12" s="1865"/>
      <c r="I12" s="1864"/>
      <c r="J12" s="1865"/>
      <c r="K12" s="1863">
        <f t="shared" ref="K12:K18" si="1">SUM(H12:J12)</f>
        <v>0</v>
      </c>
    </row>
    <row r="13" spans="1:18" ht="15" customHeight="1" x14ac:dyDescent="0.2">
      <c r="A13" s="863">
        <v>2</v>
      </c>
      <c r="B13" s="864" t="s">
        <v>42</v>
      </c>
      <c r="C13" s="865"/>
      <c r="D13" s="866">
        <v>2330</v>
      </c>
      <c r="E13" s="1863">
        <f>'Expenditures 15-22'!K51</f>
        <v>73698</v>
      </c>
      <c r="F13" s="1864"/>
      <c r="G13" s="1863">
        <f t="shared" si="0"/>
        <v>73698</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7" t="s">
        <v>7</v>
      </c>
      <c r="C18" s="2388"/>
      <c r="D18" s="2389"/>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73698</v>
      </c>
      <c r="F19" s="1868">
        <f t="shared" si="2"/>
        <v>0</v>
      </c>
      <c r="G19" s="1868">
        <f t="shared" si="2"/>
        <v>73698</v>
      </c>
      <c r="H19" s="1868">
        <f t="shared" si="2"/>
        <v>0</v>
      </c>
      <c r="I19" s="1868">
        <f t="shared" si="2"/>
        <v>0</v>
      </c>
      <c r="J19" s="1868">
        <f t="shared" si="2"/>
        <v>0</v>
      </c>
      <c r="K19" s="1868">
        <f t="shared" si="2"/>
        <v>0</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7"/>
      <c r="K20" s="1870" t="str">
        <f>IF(AND(G19&gt;0,K19&gt;0),(((K19-G19)/G19)),"Enter Budget Data")</f>
        <v>Enter Budget Data</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72"/>
      <c r="D26" s="2372"/>
      <c r="E26" s="874"/>
      <c r="F26" s="2371"/>
      <c r="G26" s="2371"/>
    </row>
    <row r="27" spans="1:11" x14ac:dyDescent="0.2">
      <c r="B27" s="871"/>
      <c r="C27" s="875" t="s">
        <v>1026</v>
      </c>
      <c r="D27" s="876"/>
      <c r="E27" s="877"/>
      <c r="F27" s="2392" t="s">
        <v>1495</v>
      </c>
      <c r="G27" s="2392"/>
    </row>
    <row r="28" spans="1:11" ht="28.5" customHeight="1" x14ac:dyDescent="0.2">
      <c r="B28" s="871"/>
      <c r="C28" s="2370"/>
      <c r="D28" s="2370"/>
      <c r="E28" s="878"/>
      <c r="F28" s="2370"/>
      <c r="G28" s="2370"/>
    </row>
    <row r="29" spans="1:11" x14ac:dyDescent="0.2">
      <c r="B29" s="871"/>
      <c r="C29" s="879" t="s">
        <v>1547</v>
      </c>
      <c r="E29" s="880"/>
      <c r="F29" s="2369" t="s">
        <v>1496</v>
      </c>
      <c r="G29" s="236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6"/>
      <c r="E33" s="2376"/>
      <c r="F33" s="2376"/>
      <c r="G33" s="2376"/>
      <c r="H33" s="2376"/>
      <c r="I33" s="2376"/>
      <c r="J33" s="1975"/>
    </row>
    <row r="34" spans="1:11" ht="10.35" customHeight="1" x14ac:dyDescent="0.2">
      <c r="C34" s="2376"/>
      <c r="D34" s="2376"/>
      <c r="E34" s="2376"/>
      <c r="F34" s="2376"/>
      <c r="G34" s="2376"/>
      <c r="H34" s="2376"/>
      <c r="I34" s="2376"/>
      <c r="J34" s="1975"/>
    </row>
    <row r="35" spans="1:11" ht="7.5" customHeight="1" x14ac:dyDescent="0.2">
      <c r="C35" s="886"/>
    </row>
    <row r="36" spans="1:11" ht="13.5" customHeight="1" x14ac:dyDescent="0.2">
      <c r="B36" s="885"/>
      <c r="C36" s="237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6"/>
      <c r="E36" s="2376"/>
      <c r="F36" s="2376"/>
      <c r="G36" s="2376"/>
      <c r="H36" s="2376"/>
      <c r="I36" s="2376"/>
      <c r="J36" s="1975"/>
      <c r="K36" s="887"/>
    </row>
    <row r="37" spans="1:11" ht="22.5" customHeight="1" x14ac:dyDescent="0.2">
      <c r="C37" s="2376"/>
      <c r="D37" s="2376"/>
      <c r="E37" s="2376"/>
      <c r="F37" s="2376"/>
      <c r="G37" s="2376"/>
      <c r="H37" s="2376"/>
      <c r="I37" s="2376"/>
      <c r="J37" s="1975"/>
      <c r="K37" s="887"/>
    </row>
    <row r="38" spans="1:11" ht="7.5" customHeight="1" x14ac:dyDescent="0.2">
      <c r="C38" s="886"/>
      <c r="D38" s="888"/>
      <c r="E38" s="889"/>
      <c r="F38" s="890"/>
      <c r="G38" s="889"/>
    </row>
    <row r="39" spans="1:11" ht="13.5" customHeight="1" x14ac:dyDescent="0.2">
      <c r="B39" s="885"/>
      <c r="C39" s="2373" t="str">
        <f>"The district will amend their budget to become in compliance with the limitation."</f>
        <v>The district will amend their budget to become in compliance with the limitation.</v>
      </c>
      <c r="D39" s="2374"/>
      <c r="E39" s="2374"/>
      <c r="F39" s="2374"/>
      <c r="G39" s="2374"/>
      <c r="H39" s="2374"/>
      <c r="I39" s="2374"/>
      <c r="J39" s="1974"/>
    </row>
    <row r="40" spans="1:11" ht="13.35" customHeight="1" x14ac:dyDescent="0.2">
      <c r="A40" s="841"/>
      <c r="C40" s="891"/>
      <c r="D40" s="891"/>
      <c r="E40" s="891"/>
      <c r="F40" s="891"/>
      <c r="G40" s="891"/>
      <c r="H40" s="891"/>
      <c r="I40" s="891"/>
      <c r="J40" s="891"/>
    </row>
  </sheetData>
  <sheetProtection sheet="1" objects="1" scenarios="1"/>
  <mergeCells count="15">
    <mergeCell ref="I6:K6"/>
    <mergeCell ref="A7:E7"/>
    <mergeCell ref="I7:K7"/>
    <mergeCell ref="A11:C11"/>
    <mergeCell ref="B18:D18"/>
    <mergeCell ref="B20:D20"/>
    <mergeCell ref="F29:G29"/>
    <mergeCell ref="F28:G28"/>
    <mergeCell ref="F26:G26"/>
    <mergeCell ref="C26:D26"/>
    <mergeCell ref="C28:D28"/>
    <mergeCell ref="C39:I39"/>
    <mergeCell ref="C33:I34"/>
    <mergeCell ref="C36:I37"/>
    <mergeCell ref="F27:G27"/>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Livingston Area Voc Ctr</v>
      </c>
    </row>
    <row r="65" spans="2:2" x14ac:dyDescent="0.2">
      <c r="B65" s="894">
        <f>COVER!A13</f>
        <v>17053090041</v>
      </c>
    </row>
  </sheetData>
  <phoneticPr fontId="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79" sqref="B79"/>
    </sheetView>
  </sheetViews>
  <sheetFormatPr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4" t="s">
        <v>1058</v>
      </c>
      <c r="B35" s="2104"/>
      <c r="C35" s="2104"/>
      <c r="D35" s="2104"/>
      <c r="E35" s="210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1" t="s">
        <v>686</v>
      </c>
      <c r="B40" s="2101"/>
      <c r="C40" s="2101"/>
      <c r="D40" s="2101"/>
      <c r="E40" s="2101"/>
    </row>
    <row r="41" spans="1:5" x14ac:dyDescent="0.2">
      <c r="A41" s="2102" t="s">
        <v>1594</v>
      </c>
      <c r="B41" s="2102"/>
      <c r="C41" s="2102"/>
      <c r="D41" s="2102"/>
      <c r="E41" s="2102"/>
    </row>
    <row r="42" spans="1:5" ht="12.75" customHeight="1" x14ac:dyDescent="0.2">
      <c r="A42" s="2103" t="s">
        <v>1015</v>
      </c>
      <c r="B42" s="2103"/>
      <c r="C42" s="2103"/>
      <c r="D42" s="2103"/>
      <c r="E42" s="2103"/>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 ref="A42:E42" r:id="rId4" display="23, Illinois Administrative Code 100, Subtitle A, Chapter I, Subchapter C (Part 1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sheet="1" objects="1" scenarios="1"/>
  <phoneticPr fontId="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3" t="s">
        <v>1668</v>
      </c>
      <c r="B18" s="2393"/>
    </row>
  </sheetData>
  <sheetProtection selectLockedCells="1"/>
  <mergeCells count="1">
    <mergeCell ref="A18:B18"/>
  </mergeCells>
  <phoneticPr fontId="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5057" r:id="rId4">
          <objectPr defaultSize="0" r:id="rId5">
            <anchor moveWithCells="1">
              <from>
                <xdr:col>0</xdr:col>
                <xdr:colOff>0</xdr:colOff>
                <xdr:row>0</xdr:row>
                <xdr:rowOff>0</xdr:rowOff>
              </from>
              <to>
                <xdr:col>1</xdr:col>
                <xdr:colOff>762000</xdr:colOff>
                <xdr:row>3</xdr:row>
                <xdr:rowOff>28575</xdr:rowOff>
              </to>
            </anchor>
          </objectPr>
        </oleObject>
      </mc:Choice>
      <mc:Fallback>
        <oleObject progId="Packager Shell Object" dvAspect="DVASPECT_ICON" shapeId="4505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11" sqref="D11"/>
    </sheetView>
  </sheetViews>
  <sheetFormatPr defaultRowHeight="12.75" x14ac:dyDescent="0.2"/>
  <cols>
    <col min="1" max="1" width="33.85546875" style="294" customWidth="1"/>
    <col min="2" max="6" width="16.7109375" style="294" customWidth="1"/>
    <col min="7" max="16384" width="9.140625" style="294"/>
  </cols>
  <sheetData>
    <row r="1" spans="1:8" ht="48.75" customHeight="1" x14ac:dyDescent="0.2">
      <c r="A1" s="2394" t="s">
        <v>1672</v>
      </c>
      <c r="B1" s="2395"/>
      <c r="C1" s="2395"/>
      <c r="D1" s="2395"/>
      <c r="E1" s="2395"/>
      <c r="F1" s="2396"/>
    </row>
    <row r="2" spans="1:8" ht="45" customHeight="1" x14ac:dyDescent="0.2">
      <c r="A2" s="240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5"/>
      <c r="C2" s="2405"/>
      <c r="D2" s="2405"/>
      <c r="E2" s="2405"/>
      <c r="F2" s="2406"/>
      <c r="G2" s="898"/>
      <c r="H2" s="898"/>
    </row>
    <row r="3" spans="1:8" ht="57" customHeight="1" x14ac:dyDescent="0.2">
      <c r="A3" s="2407" t="s">
        <v>1975</v>
      </c>
      <c r="B3" s="2408"/>
      <c r="C3" s="2408"/>
      <c r="D3" s="2408"/>
      <c r="E3" s="2408"/>
      <c r="F3" s="2409"/>
      <c r="G3" s="898"/>
      <c r="H3" s="898"/>
    </row>
    <row r="4" spans="1:8" ht="14.25" customHeight="1" x14ac:dyDescent="0.2">
      <c r="A4" s="241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4"/>
      <c r="C4" s="2414"/>
      <c r="D4" s="2414"/>
      <c r="E4" s="2414"/>
      <c r="F4" s="2415"/>
      <c r="G4" s="898"/>
      <c r="H4" s="898"/>
    </row>
    <row r="5" spans="1:8" ht="14.25" customHeight="1" x14ac:dyDescent="0.2">
      <c r="A5" s="241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17"/>
      <c r="C5" s="2417"/>
      <c r="D5" s="2417"/>
      <c r="E5" s="2417"/>
      <c r="F5" s="2418"/>
      <c r="G5" s="898"/>
      <c r="H5" s="898"/>
    </row>
    <row r="6" spans="1:8" s="899" customFormat="1" ht="41.25" customHeight="1" x14ac:dyDescent="0.2">
      <c r="A6" s="2410" t="s">
        <v>1673</v>
      </c>
      <c r="B6" s="2411"/>
      <c r="C6" s="2411"/>
      <c r="D6" s="2411"/>
      <c r="E6" s="2411"/>
      <c r="F6" s="241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764878</v>
      </c>
      <c r="C8" s="1871">
        <f>'Acct Summary 7-8'!D8</f>
        <v>0</v>
      </c>
      <c r="D8" s="1871">
        <f>'Acct Summary 7-8'!F8</f>
        <v>0</v>
      </c>
      <c r="E8" s="1871">
        <f>'Acct Summary 7-8'!I8</f>
        <v>0</v>
      </c>
      <c r="F8" s="1871">
        <f>SUM(B8:E8)</f>
        <v>764878</v>
      </c>
    </row>
    <row r="9" spans="1:8" s="903" customFormat="1" ht="14.25" customHeight="1" thickBot="1" x14ac:dyDescent="0.25">
      <c r="A9" s="902" t="s">
        <v>1355</v>
      </c>
      <c r="B9" s="1872">
        <f>'Acct Summary 7-8'!C17</f>
        <v>753810</v>
      </c>
      <c r="C9" s="1872">
        <f>'Acct Summary 7-8'!D17</f>
        <v>0</v>
      </c>
      <c r="D9" s="1872">
        <f>'Acct Summary 7-8'!F17</f>
        <v>0</v>
      </c>
      <c r="E9" s="1871"/>
      <c r="F9" s="1871">
        <f>SUM(B9:E9)</f>
        <v>753810</v>
      </c>
    </row>
    <row r="10" spans="1:8" s="903" customFormat="1" ht="14.25" thickTop="1" thickBot="1" x14ac:dyDescent="0.25">
      <c r="A10" s="904" t="s">
        <v>1356</v>
      </c>
      <c r="B10" s="1873">
        <f>(B8-B9)</f>
        <v>11068</v>
      </c>
      <c r="C10" s="1873">
        <f>(C8-C9)</f>
        <v>0</v>
      </c>
      <c r="D10" s="1873">
        <f>(D8-D9)</f>
        <v>0</v>
      </c>
      <c r="E10" s="1872">
        <f>(E8-E9)</f>
        <v>0</v>
      </c>
      <c r="F10" s="1874">
        <f>SUM(F8-F9)</f>
        <v>11068</v>
      </c>
    </row>
    <row r="11" spans="1:8" s="903" customFormat="1" ht="14.25" thickTop="1" thickBot="1" x14ac:dyDescent="0.25">
      <c r="A11" s="905" t="s">
        <v>1906</v>
      </c>
      <c r="B11" s="1875">
        <f>'Acct Summary 7-8'!C81</f>
        <v>815748</v>
      </c>
      <c r="C11" s="1875">
        <f>'Acct Summary 7-8'!D81</f>
        <v>0</v>
      </c>
      <c r="D11" s="1875">
        <f>'Acct Summary 7-8'!F81</f>
        <v>0</v>
      </c>
      <c r="E11" s="1875">
        <f>'Acct Summary 7-8'!I81</f>
        <v>0</v>
      </c>
      <c r="F11" s="1876">
        <f>SUM(B11:E11)</f>
        <v>815748</v>
      </c>
    </row>
    <row r="12" spans="1:8" ht="16.5" customHeight="1" thickTop="1" x14ac:dyDescent="0.2">
      <c r="A12" s="906"/>
      <c r="B12" s="907"/>
      <c r="C12" s="2398" t="str">
        <f>IF(AND(F10&lt;0,F11&gt;=0,ABS(F10*3)&gt;ABS(F11)),A16,IF(AND(F10&lt;0,F11&gt;0,ABS(F10*3)&lt;=ABS(F11)),A17,IF(AND(F10&lt;0,F11&lt;0),A16,IF(F11=0,A19,A18))))</f>
        <v>Balanced - no deficit reduction plan is required.</v>
      </c>
      <c r="D12" s="2399"/>
      <c r="E12" s="2399"/>
      <c r="F12" s="2400"/>
    </row>
    <row r="13" spans="1:8" ht="19.5" customHeight="1" x14ac:dyDescent="0.2">
      <c r="A13" s="908"/>
      <c r="B13" s="909"/>
      <c r="C13" s="2398"/>
      <c r="D13" s="2399"/>
      <c r="E13" s="2399"/>
      <c r="F13" s="2400"/>
      <c r="H13" s="898"/>
    </row>
    <row r="14" spans="1:8" ht="19.5" customHeight="1" x14ac:dyDescent="0.2">
      <c r="A14" s="908"/>
      <c r="B14" s="909"/>
      <c r="C14" s="2398"/>
      <c r="D14" s="2399"/>
      <c r="E14" s="2399"/>
      <c r="F14" s="2400"/>
      <c r="H14" s="898"/>
    </row>
    <row r="15" spans="1:8" ht="17.25" customHeight="1" x14ac:dyDescent="0.2">
      <c r="A15" s="908"/>
      <c r="B15" s="909"/>
      <c r="C15" s="2401"/>
      <c r="D15" s="2402"/>
      <c r="E15" s="2402"/>
      <c r="F15" s="2403"/>
      <c r="H15" s="898"/>
    </row>
    <row r="16" spans="1:8" s="288" customFormat="1" ht="51.75" hidden="1" customHeight="1" x14ac:dyDescent="0.2">
      <c r="A16" s="2397" t="s">
        <v>1669</v>
      </c>
      <c r="B16" s="2397"/>
      <c r="C16" s="2397"/>
      <c r="D16" s="2397"/>
      <c r="E16" s="239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4"/>
  <sheetViews>
    <sheetView showGridLines="0" defaultGridColor="0" topLeftCell="A53" colorId="8" zoomScale="110" zoomScaleNormal="110" workbookViewId="0">
      <selection activeCell="D82" sqref="D82"/>
    </sheetView>
  </sheetViews>
  <sheetFormatPr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19" t="s">
        <v>660</v>
      </c>
      <c r="B3" s="2420"/>
      <c r="C3" s="2420"/>
      <c r="D3" s="242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0" t="s">
        <v>1490</v>
      </c>
      <c r="D7" s="243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2" t="s">
        <v>1001</v>
      </c>
      <c r="B15" s="2423"/>
      <c r="C15" s="2423"/>
      <c r="D15" s="2424"/>
    </row>
    <row r="16" spans="1:4" s="542" customFormat="1" ht="24" customHeight="1" x14ac:dyDescent="0.2">
      <c r="A16" s="2425" t="s">
        <v>658</v>
      </c>
      <c r="B16" s="2426"/>
      <c r="C16" s="2426"/>
      <c r="D16" s="242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3" t="s">
        <v>311</v>
      </c>
      <c r="D21" s="2434"/>
    </row>
    <row r="22" spans="1:10" ht="12.75" x14ac:dyDescent="0.2">
      <c r="A22" s="963"/>
      <c r="B22" s="964">
        <v>2</v>
      </c>
      <c r="C22" s="2432" t="s">
        <v>1510</v>
      </c>
      <c r="D22" s="2266"/>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35" t="s">
        <v>533</v>
      </c>
      <c r="D43" s="2436"/>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28" t="s">
        <v>779</v>
      </c>
      <c r="D56" s="242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28" t="s">
        <v>1677</v>
      </c>
      <c r="D70" s="242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ENTRY IS REQUIRED!</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ht="22.5" x14ac:dyDescent="0.2">
      <c r="A82" s="922"/>
      <c r="B82" s="944">
        <v>15</v>
      </c>
      <c r="C82" s="954" t="s">
        <v>1887</v>
      </c>
      <c r="D82" s="1963" t="str">
        <f>IF('Contracts Paid in CY 29'!$D$36&gt;0,"OK","PLEASE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2" t="s">
        <v>1981</v>
      </c>
    </row>
    <row r="2" spans="1:7" ht="15.75" x14ac:dyDescent="0.25">
      <c r="A2" t="s">
        <v>260</v>
      </c>
      <c r="B2" s="135">
        <f>COVER!A13</f>
        <v>17053090041</v>
      </c>
      <c r="E2" s="1592">
        <v>2020</v>
      </c>
      <c r="F2" s="1592">
        <v>1</v>
      </c>
      <c r="G2" s="1961">
        <v>101000300</v>
      </c>
    </row>
    <row r="3" spans="1:7" ht="15" x14ac:dyDescent="0.25">
      <c r="A3" t="s">
        <v>950</v>
      </c>
      <c r="B3" s="135" t="str">
        <f>COVER!A15</f>
        <v>Livingston</v>
      </c>
      <c r="E3" s="1888" t="s">
        <v>1974</v>
      </c>
      <c r="F3" s="1888" t="s">
        <v>1973</v>
      </c>
      <c r="G3" s="1961">
        <v>101000400</v>
      </c>
    </row>
    <row r="4" spans="1:7" ht="15" x14ac:dyDescent="0.25">
      <c r="A4" t="s">
        <v>1000</v>
      </c>
      <c r="B4" s="135" t="str">
        <f>COVER!A17</f>
        <v xml:space="preserve">   Livingston Area Voc Ctr</v>
      </c>
      <c r="E4" s="1886">
        <v>44119</v>
      </c>
      <c r="F4" s="1887">
        <v>44151</v>
      </c>
      <c r="G4" s="1961">
        <v>101000600</v>
      </c>
    </row>
    <row r="5" spans="1:7" ht="15" x14ac:dyDescent="0.25">
      <c r="A5" t="s">
        <v>699</v>
      </c>
      <c r="B5" s="135" t="str">
        <f>COVER!A38</f>
        <v>Tera Graves</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f>COVER!B5</f>
        <v>0</v>
      </c>
      <c r="G10" s="1961">
        <v>202100300</v>
      </c>
    </row>
    <row r="11" spans="1:7" ht="15" x14ac:dyDescent="0.25">
      <c r="A11" t="s">
        <v>971</v>
      </c>
      <c r="B11" s="135" t="str">
        <f>COVER!B6</f>
        <v>x</v>
      </c>
      <c r="G11" s="1961">
        <v>202100400</v>
      </c>
    </row>
    <row r="12" spans="1:7" ht="15" x14ac:dyDescent="0.25">
      <c r="A12" s="1" t="s">
        <v>1529</v>
      </c>
      <c r="B12" s="135" t="str">
        <f>IF(COVER!J29="x","Yes",IF(COVER!L29="X","No",0))</f>
        <v>No</v>
      </c>
      <c r="G12" s="1961">
        <v>202100600</v>
      </c>
    </row>
    <row r="13" spans="1:7" ht="15" x14ac:dyDescent="0.25">
      <c r="A13" s="1" t="s">
        <v>1530</v>
      </c>
      <c r="B13" s="135" t="str">
        <f>IF(COVER!J30="x","Yes",IF(COVER!L30="x","No",0))</f>
        <v>No</v>
      </c>
      <c r="G13" s="1961">
        <v>202100800</v>
      </c>
    </row>
    <row r="14" spans="1:7" ht="15" x14ac:dyDescent="0.25">
      <c r="A14" t="s">
        <v>473</v>
      </c>
      <c r="B14" s="135" t="str">
        <f>IF(COVER!J31="x","Yes",IF(COVER!L31="x","No",0))</f>
        <v>No</v>
      </c>
      <c r="G14" s="1961">
        <v>402100300</v>
      </c>
    </row>
    <row r="15" spans="1:7" ht="15" x14ac:dyDescent="0.25">
      <c r="A15" t="s">
        <v>573</v>
      </c>
      <c r="B15" s="135" t="str">
        <f>COVER!T23</f>
        <v>066-004933</v>
      </c>
      <c r="G15" s="1961">
        <v>402100400</v>
      </c>
    </row>
    <row r="16" spans="1:7" ht="15" x14ac:dyDescent="0.25">
      <c r="A16" t="s">
        <v>419</v>
      </c>
      <c r="B16" s="135" t="str">
        <f>COVER!T13</f>
        <v>PHILLIPS &amp; ASSOCIATES CPAS PC</v>
      </c>
      <c r="G16" s="1961">
        <v>402100600</v>
      </c>
    </row>
    <row r="17" spans="1:7" ht="15" x14ac:dyDescent="0.25">
      <c r="A17" t="s">
        <v>878</v>
      </c>
      <c r="B17" s="135" t="str">
        <f>COVER!T15</f>
        <v>RICHARD W PHILLIPS</v>
      </c>
      <c r="G17" s="1961">
        <v>402100800</v>
      </c>
    </row>
    <row r="18" spans="1:7" ht="15" x14ac:dyDescent="0.25">
      <c r="A18" t="s">
        <v>1142</v>
      </c>
      <c r="B18" s="135" t="str">
        <f>COVER!T17</f>
        <v>1600 HUNT DR, STE B</v>
      </c>
      <c r="G18" s="1961">
        <v>102200300</v>
      </c>
    </row>
    <row r="19" spans="1:7" ht="15" x14ac:dyDescent="0.25">
      <c r="A19" t="s">
        <v>880</v>
      </c>
      <c r="B19" s="135" t="str">
        <f>COVER!T25</f>
        <v>RWP6505@AOL.COM</v>
      </c>
      <c r="G19" s="1961">
        <v>102200400</v>
      </c>
    </row>
    <row r="20" spans="1:7" ht="15" x14ac:dyDescent="0.25">
      <c r="A20" t="s">
        <v>881</v>
      </c>
      <c r="B20" s="135" t="str">
        <f>COVER!T19</f>
        <v>NORMAL</v>
      </c>
      <c r="G20" s="1961">
        <v>102200600</v>
      </c>
    </row>
    <row r="21" spans="1:7" ht="15" x14ac:dyDescent="0.25">
      <c r="A21" t="s">
        <v>476</v>
      </c>
      <c r="B21" s="135" t="str">
        <f>COVER!X19</f>
        <v>IL</v>
      </c>
      <c r="G21" s="1961">
        <v>102200800</v>
      </c>
    </row>
    <row r="22" spans="1:7" ht="15" x14ac:dyDescent="0.25">
      <c r="A22" t="s">
        <v>882</v>
      </c>
      <c r="B22" s="135">
        <f>COVER!Z19</f>
        <v>61761</v>
      </c>
      <c r="G22" s="1961">
        <v>102300300</v>
      </c>
    </row>
    <row r="23" spans="1:7" ht="15" x14ac:dyDescent="0.25">
      <c r="A23" t="s">
        <v>1144</v>
      </c>
      <c r="B23" s="135">
        <f>COVER!T21</f>
        <v>3094522417</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0</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815748</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0</v>
      </c>
      <c r="C91" s="2" t="s">
        <v>569</v>
      </c>
      <c r="D91" s="2" t="str">
        <f t="shared" si="0"/>
        <v>Error?</v>
      </c>
      <c r="G91" s="1961">
        <v>102640400</v>
      </c>
    </row>
    <row r="92" spans="1:7" ht="15" x14ac:dyDescent="0.25">
      <c r="A92" s="5">
        <v>31</v>
      </c>
      <c r="B92" s="1890">
        <f>'Assets-Liab 5-6'!C39</f>
        <v>815748</v>
      </c>
      <c r="D92" s="2" t="str">
        <f t="shared" si="0"/>
        <v>Error?</v>
      </c>
      <c r="G92" s="1961">
        <v>102640600</v>
      </c>
    </row>
    <row r="93" spans="1:7" ht="15" x14ac:dyDescent="0.25">
      <c r="A93" s="5">
        <v>32</v>
      </c>
      <c r="B93" s="1890">
        <f>'Assets-Liab 5-6'!C41</f>
        <v>815748</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0</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0</v>
      </c>
      <c r="D123" s="2" t="str">
        <f t="shared" si="0"/>
        <v>Error?</v>
      </c>
      <c r="G123" s="1961">
        <v>203000400</v>
      </c>
    </row>
    <row r="124" spans="1:7" ht="15" x14ac:dyDescent="0.25">
      <c r="A124" s="5">
        <v>63</v>
      </c>
      <c r="B124" s="1890">
        <f>'Assets-Liab 5-6'!D41</f>
        <v>0</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0</v>
      </c>
      <c r="D274" s="2" t="str">
        <f t="shared" si="3"/>
        <v>Error?</v>
      </c>
    </row>
    <row r="275" spans="1:4" x14ac:dyDescent="0.2">
      <c r="A275" s="5">
        <v>214</v>
      </c>
      <c r="B275" s="1890">
        <f>'Assets-Liab 5-6'!M18</f>
        <v>0</v>
      </c>
      <c r="D275" s="2" t="str">
        <f t="shared" si="3"/>
        <v>Error?</v>
      </c>
    </row>
    <row r="276" spans="1:4" x14ac:dyDescent="0.2">
      <c r="A276" s="5">
        <v>215</v>
      </c>
      <c r="B276" s="1890">
        <f>'Assets-Liab 5-6'!M19</f>
        <v>463235</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463235</v>
      </c>
      <c r="C279" s="2" t="s">
        <v>569</v>
      </c>
      <c r="D279" s="2" t="str">
        <f t="shared" si="3"/>
        <v>Error?</v>
      </c>
    </row>
    <row r="280" spans="1:4" x14ac:dyDescent="0.2">
      <c r="A280" s="5">
        <v>219</v>
      </c>
      <c r="B280" s="1890">
        <f>'Assets-Liab 5-6'!M40</f>
        <v>463235</v>
      </c>
      <c r="D280" s="2" t="str">
        <f t="shared" si="3"/>
        <v>Error?</v>
      </c>
    </row>
    <row r="281" spans="1:4" x14ac:dyDescent="0.2">
      <c r="A281" s="5">
        <v>220</v>
      </c>
      <c r="B281" s="1890">
        <f>'Assets-Liab 5-6'!M41</f>
        <v>463235</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446822</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446822</v>
      </c>
      <c r="C720" s="2" t="s">
        <v>569</v>
      </c>
      <c r="D720" s="2" t="str">
        <f t="shared" si="10"/>
        <v>Error?</v>
      </c>
    </row>
    <row r="721" spans="1:4" x14ac:dyDescent="0.2">
      <c r="A721" s="5">
        <v>660</v>
      </c>
      <c r="B721" s="1890">
        <f>'Expenditures 15-22'!C36</f>
        <v>47088</v>
      </c>
      <c r="D721" s="2" t="str">
        <f t="shared" si="10"/>
        <v>Error?</v>
      </c>
    </row>
    <row r="722" spans="1:4" x14ac:dyDescent="0.2">
      <c r="A722" s="5">
        <v>661</v>
      </c>
      <c r="B722" s="1890">
        <f>'Expenditures 15-22'!C37</f>
        <v>11119</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58207</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0</v>
      </c>
      <c r="D733" s="2" t="str">
        <f t="shared" si="10"/>
        <v>Error?</v>
      </c>
    </row>
    <row r="734" spans="1:4" x14ac:dyDescent="0.2">
      <c r="A734" s="5">
        <v>673</v>
      </c>
      <c r="B734" s="1890">
        <f>'Expenditures 15-22'!C53</f>
        <v>38617</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96824</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543646</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47114</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47114</v>
      </c>
      <c r="C778" s="2" t="s">
        <v>569</v>
      </c>
      <c r="D778" s="2" t="str">
        <f t="shared" si="11"/>
        <v>Error?</v>
      </c>
    </row>
    <row r="779" spans="1:4" x14ac:dyDescent="0.2">
      <c r="A779" s="5">
        <v>718</v>
      </c>
      <c r="B779" s="1890">
        <f>'Expenditures 15-22'!D36</f>
        <v>19752</v>
      </c>
      <c r="D779" s="2" t="str">
        <f t="shared" si="11"/>
        <v>Error?</v>
      </c>
    </row>
    <row r="780" spans="1:4" x14ac:dyDescent="0.2">
      <c r="A780" s="5">
        <v>719</v>
      </c>
      <c r="B780" s="1890">
        <f>'Expenditures 15-22'!D37</f>
        <v>3679</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23431</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0</v>
      </c>
      <c r="D791" s="2" t="str">
        <f t="shared" si="11"/>
        <v>Error?</v>
      </c>
    </row>
    <row r="792" spans="1:4" x14ac:dyDescent="0.2">
      <c r="A792" s="5">
        <v>731</v>
      </c>
      <c r="B792" s="1890">
        <f>'Expenditures 15-22'!D53</f>
        <v>9026</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32457</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79571</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60</v>
      </c>
      <c r="D832" s="2" t="str">
        <f t="shared" si="12"/>
        <v>Error?</v>
      </c>
    </row>
    <row r="833" spans="1:4" x14ac:dyDescent="0.2">
      <c r="A833" s="5">
        <v>772</v>
      </c>
      <c r="B833" s="1890">
        <f>'Expenditures 15-22'!E13</f>
        <v>15742</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15802</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0</v>
      </c>
      <c r="C847" s="2" t="s">
        <v>569</v>
      </c>
      <c r="D847" s="2" t="str">
        <f t="shared" si="12"/>
        <v>Error?</v>
      </c>
    </row>
    <row r="848" spans="1:4" x14ac:dyDescent="0.2">
      <c r="A848" s="5">
        <v>787</v>
      </c>
      <c r="B848" s="1890">
        <f>'Expenditures 15-22'!E49</f>
        <v>0</v>
      </c>
      <c r="D848" s="2" t="str">
        <f t="shared" si="12"/>
        <v>Error?</v>
      </c>
    </row>
    <row r="849" spans="1:4" x14ac:dyDescent="0.2">
      <c r="A849" s="5">
        <v>788</v>
      </c>
      <c r="B849" s="1890">
        <f>'Expenditures 15-22'!E50</f>
        <v>0</v>
      </c>
      <c r="D849" s="2" t="str">
        <f t="shared" si="12"/>
        <v>Error?</v>
      </c>
    </row>
    <row r="850" spans="1:4" x14ac:dyDescent="0.2">
      <c r="A850" s="5">
        <v>789</v>
      </c>
      <c r="B850" s="1890">
        <f>'Expenditures 15-22'!E53</f>
        <v>20572</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24300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24300</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44872</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60674</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27531</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27531</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4983</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25785</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25785</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30768</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58299</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4120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4120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500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500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4620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7000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7000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7000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7000</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60</v>
      </c>
      <c r="C1104" s="2" t="s">
        <v>569</v>
      </c>
      <c r="D1104" s="2" t="str">
        <f t="shared" si="16"/>
        <v>Error?</v>
      </c>
    </row>
    <row r="1105" spans="1:4" x14ac:dyDescent="0.2">
      <c r="A1105" s="5">
        <v>1044</v>
      </c>
      <c r="B1105" s="1890">
        <f>'Expenditures 15-22'!K13</f>
        <v>541329</v>
      </c>
      <c r="C1105" s="2" t="s">
        <v>569</v>
      </c>
      <c r="D1105" s="2" t="str">
        <f t="shared" si="16"/>
        <v>Error?</v>
      </c>
    </row>
    <row r="1106" spans="1:4" x14ac:dyDescent="0.2">
      <c r="A1106" s="5">
        <v>1045</v>
      </c>
      <c r="B1106" s="1890">
        <f>'Expenditures 15-22'!K14</f>
        <v>0</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541389</v>
      </c>
      <c r="C1108" s="2" t="s">
        <v>569</v>
      </c>
      <c r="D1108" s="2" t="str">
        <f t="shared" si="16"/>
        <v>Error?</v>
      </c>
    </row>
    <row r="1109" spans="1:4" x14ac:dyDescent="0.2">
      <c r="A1109" s="5">
        <v>1048</v>
      </c>
      <c r="B1109" s="1890">
        <f>'Expenditures 15-22'!K36</f>
        <v>66840</v>
      </c>
      <c r="C1109" s="2" t="s">
        <v>569</v>
      </c>
      <c r="D1109" s="2" t="str">
        <f t="shared" si="16"/>
        <v>Error?</v>
      </c>
    </row>
    <row r="1110" spans="1:4" x14ac:dyDescent="0.2">
      <c r="A1110" s="5">
        <v>1049</v>
      </c>
      <c r="B1110" s="1890">
        <f>'Expenditures 15-22'!K37</f>
        <v>14798</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81638</v>
      </c>
      <c r="C1115" s="2" t="s">
        <v>569</v>
      </c>
      <c r="D1115" s="2" t="str">
        <f t="shared" si="16"/>
        <v>Error?</v>
      </c>
    </row>
    <row r="1116" spans="1:4" x14ac:dyDescent="0.2">
      <c r="A1116" s="5">
        <v>1055</v>
      </c>
      <c r="B1116" s="1890">
        <f>'Expenditures 15-22'!K44</f>
        <v>0</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0</v>
      </c>
      <c r="C1119" s="2" t="s">
        <v>569</v>
      </c>
      <c r="D1119" s="2" t="str">
        <f t="shared" si="16"/>
        <v>Error?</v>
      </c>
    </row>
    <row r="1120" spans="1:4" x14ac:dyDescent="0.2">
      <c r="A1120" s="5">
        <v>1059</v>
      </c>
      <c r="B1120" s="1890">
        <f>'Expenditures 15-22'!K49</f>
        <v>0</v>
      </c>
      <c r="C1120" s="2" t="s">
        <v>569</v>
      </c>
      <c r="D1120" s="2" t="str">
        <f t="shared" si="16"/>
        <v>Error?</v>
      </c>
    </row>
    <row r="1121" spans="1:4" x14ac:dyDescent="0.2">
      <c r="A1121" s="5">
        <v>1060</v>
      </c>
      <c r="B1121" s="1890">
        <f>'Expenditures 15-22'!K50</f>
        <v>0</v>
      </c>
      <c r="C1121" s="2" t="s">
        <v>569</v>
      </c>
      <c r="D1121" s="2" t="str">
        <f t="shared" si="16"/>
        <v>Error?</v>
      </c>
    </row>
    <row r="1122" spans="1:4" x14ac:dyDescent="0.2">
      <c r="A1122" s="5">
        <v>1061</v>
      </c>
      <c r="B1122" s="1890">
        <f>'Expenditures 15-22'!K53</f>
        <v>73698</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0</v>
      </c>
      <c r="C1127" s="2" t="s">
        <v>569</v>
      </c>
      <c r="D1127" s="2" t="str">
        <f t="shared" si="16"/>
        <v>Error?</v>
      </c>
    </row>
    <row r="1128" spans="1:4" x14ac:dyDescent="0.2">
      <c r="A1128" s="5">
        <v>1067</v>
      </c>
      <c r="B1128" s="1890">
        <f>'Expenditures 15-22'!K61</f>
        <v>57085</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57085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212421</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0</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753810</v>
      </c>
      <c r="C1152" s="2" t="s">
        <v>569</v>
      </c>
      <c r="D1152" s="2" t="str">
        <f t="shared" si="17"/>
        <v>Error?</v>
      </c>
    </row>
    <row r="1153" spans="1:4" x14ac:dyDescent="0.2">
      <c r="A1153" s="5">
        <v>1092</v>
      </c>
      <c r="B1153" s="1890">
        <f>'Expenditures 15-22'!K115</f>
        <v>11068</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804680</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815748</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0</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434484</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459114</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4121</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0</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434484</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463235</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0</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417262</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433325</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0</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4731</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10641</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0</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421993</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443966</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0</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12491</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19269</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0</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518082</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246796</v>
      </c>
      <c r="C2553" s="2" t="s">
        <v>569</v>
      </c>
      <c r="D2553" s="2" t="str">
        <f t="shared" si="38"/>
        <v>Error?</v>
      </c>
    </row>
    <row r="2554" spans="1:4" x14ac:dyDescent="0.2">
      <c r="A2554" s="5">
        <v>2493</v>
      </c>
      <c r="B2554" s="1890">
        <f>'Acct Summary 7-8'!C7</f>
        <v>0</v>
      </c>
      <c r="C2554" s="2" t="s">
        <v>569</v>
      </c>
      <c r="D2554" s="2" t="str">
        <f t="shared" si="38"/>
        <v>Error?</v>
      </c>
    </row>
    <row r="2555" spans="1:4" x14ac:dyDescent="0.2">
      <c r="A2555" s="5">
        <v>2494</v>
      </c>
      <c r="B2555" s="1890">
        <f>'Acct Summary 7-8'!C8</f>
        <v>764878</v>
      </c>
      <c r="C2555" s="2" t="s">
        <v>569</v>
      </c>
      <c r="D2555" s="2" t="str">
        <f t="shared" si="38"/>
        <v>Error?</v>
      </c>
    </row>
    <row r="2556" spans="1:4" x14ac:dyDescent="0.2">
      <c r="A2556" s="5">
        <v>2495</v>
      </c>
      <c r="B2556" s="1890">
        <f>'Acct Summary 7-8'!C12</f>
        <v>541389</v>
      </c>
      <c r="C2556" s="2" t="s">
        <v>569</v>
      </c>
      <c r="D2556" s="2" t="str">
        <f t="shared" si="38"/>
        <v>Error?</v>
      </c>
    </row>
    <row r="2557" spans="1:4" x14ac:dyDescent="0.2">
      <c r="A2557" s="5">
        <v>2496</v>
      </c>
      <c r="B2557" s="1890">
        <f>'Acct Summary 7-8'!C13</f>
        <v>212421</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0</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753810</v>
      </c>
      <c r="C2561" s="2" t="s">
        <v>569</v>
      </c>
      <c r="D2561" s="2" t="str">
        <f t="shared" si="39"/>
        <v>Error?</v>
      </c>
    </row>
    <row r="2562" spans="1:4" x14ac:dyDescent="0.2">
      <c r="A2562" s="5">
        <v>2501</v>
      </c>
      <c r="B2562" s="1890">
        <f>'Acct Summary 7-8'!C20</f>
        <v>11068</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38617</v>
      </c>
      <c r="D2718" s="2" t="str">
        <f t="shared" si="41"/>
        <v>Error?</v>
      </c>
    </row>
    <row r="2719" spans="1:4" x14ac:dyDescent="0.2">
      <c r="A2719" s="5">
        <v>2658</v>
      </c>
      <c r="B2719" s="1890">
        <f>'Expenditures 15-22'!D51</f>
        <v>9026</v>
      </c>
      <c r="D2719" s="2" t="str">
        <f t="shared" si="41"/>
        <v>Error?</v>
      </c>
    </row>
    <row r="2720" spans="1:4" x14ac:dyDescent="0.2">
      <c r="A2720" s="5">
        <v>2659</v>
      </c>
      <c r="B2720" s="1890">
        <f>'Expenditures 15-22'!E51</f>
        <v>20572</v>
      </c>
      <c r="D2720" s="2" t="str">
        <f t="shared" si="41"/>
        <v>Error?</v>
      </c>
    </row>
    <row r="2721" spans="1:4" x14ac:dyDescent="0.2">
      <c r="A2721" s="5">
        <v>2660</v>
      </c>
      <c r="B2721" s="1890">
        <f>'Expenditures 15-22'!F51</f>
        <v>4983</v>
      </c>
      <c r="D2721" s="2" t="str">
        <f t="shared" si="41"/>
        <v>Error?</v>
      </c>
    </row>
    <row r="2722" spans="1:4" x14ac:dyDescent="0.2">
      <c r="A2722" s="5">
        <v>2661</v>
      </c>
      <c r="B2722" s="1890">
        <f>'Expenditures 15-22'!G51</f>
        <v>500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73698</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56357</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56357</v>
      </c>
      <c r="D2914" s="2" t="str">
        <f t="shared" si="44"/>
        <v>Error?</v>
      </c>
    </row>
    <row r="2915" spans="1:4" x14ac:dyDescent="0.2">
      <c r="A2915" s="10">
        <v>2854</v>
      </c>
      <c r="B2915" s="1890"/>
      <c r="D2915" s="2" t="str">
        <f t="shared" si="44"/>
        <v>OK</v>
      </c>
    </row>
    <row r="2916" spans="1:4" x14ac:dyDescent="0.2">
      <c r="A2916" s="5">
        <v>2855</v>
      </c>
      <c r="B2916" s="1890">
        <f>'Assets-Liab 5-6'!L34</f>
        <v>56357</v>
      </c>
      <c r="C2916" s="2" t="s">
        <v>569</v>
      </c>
      <c r="D2916" s="2" t="str">
        <f t="shared" si="44"/>
        <v>Error?</v>
      </c>
    </row>
    <row r="2917" spans="1:4" x14ac:dyDescent="0.2">
      <c r="A2917" s="5">
        <v>2856</v>
      </c>
      <c r="B2917" s="1890">
        <f>'Assets-Liab 5-6'!L41</f>
        <v>56357</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11068</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815748</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56357</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764878</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753810</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815748</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500687</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500687</v>
      </c>
      <c r="C5087" s="2" t="s">
        <v>569</v>
      </c>
      <c r="D5087" s="2" t="str">
        <f t="shared" si="78"/>
        <v>Error?</v>
      </c>
    </row>
    <row r="5088" spans="1:4" x14ac:dyDescent="0.2">
      <c r="A5088" s="5">
        <v>5027</v>
      </c>
      <c r="B5088" s="1890">
        <f>'Revenues 9-14'!C65</f>
        <v>6935</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6935</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10380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10380</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80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0</v>
      </c>
      <c r="D5119" s="2" t="str">
        <f t="shared" ref="D5119:D5182" si="79">IF(ISBLANK(B5119),"OK",IF(A5119-B5119=0,"OK","Error?"))</f>
        <v>Error?</v>
      </c>
    </row>
    <row r="5120" spans="1:4" x14ac:dyDescent="0.2">
      <c r="A5120" s="5">
        <v>5059</v>
      </c>
      <c r="B5120" s="1890">
        <f>'Revenues 9-14'!C108</f>
        <v>80</v>
      </c>
      <c r="C5120" s="2" t="s">
        <v>569</v>
      </c>
      <c r="D5120" s="2" t="str">
        <f t="shared" si="79"/>
        <v>Error?</v>
      </c>
    </row>
    <row r="5121" spans="1:4" x14ac:dyDescent="0.2">
      <c r="A5121" s="5">
        <v>5060</v>
      </c>
      <c r="B5121" s="1890">
        <f>'Revenues 9-14'!C109</f>
        <v>518082</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0</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246796</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246796</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246796</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246796</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0</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0</v>
      </c>
      <c r="C5326" s="2" t="s">
        <v>569</v>
      </c>
      <c r="D5326" s="2" t="str">
        <f t="shared" si="82"/>
        <v>Error?</v>
      </c>
    </row>
    <row r="5327" spans="1:5" x14ac:dyDescent="0.2">
      <c r="A5327" s="5">
        <v>5266</v>
      </c>
      <c r="B5327" s="1890">
        <f>'Revenues 9-14'!C268</f>
        <v>764878</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11068</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1.3567915581772802E-2</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24630</v>
      </c>
      <c r="D7615" s="2" t="str">
        <f t="shared" ref="D7615:D7678" si="124">IF(ISBLANK(B7615),"OK",IF(A7615-B7615=0,"OK","Error?"))</f>
        <v>Error?</v>
      </c>
      <c r="E7615" s="2" t="s">
        <v>19</v>
      </c>
    </row>
    <row r="7616" spans="1:5" x14ac:dyDescent="0.2">
      <c r="A7616">
        <f t="shared" si="123"/>
        <v>7555</v>
      </c>
      <c r="B7616" s="1890">
        <f>'Cap Outlay Deprec 26'!D14</f>
        <v>4121</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28751</v>
      </c>
      <c r="D7618" s="2" t="str">
        <f t="shared" si="124"/>
        <v>Error?</v>
      </c>
      <c r="E7618" s="2" t="s">
        <v>19</v>
      </c>
    </row>
    <row r="7619" spans="1:5" x14ac:dyDescent="0.2">
      <c r="A7619">
        <f t="shared" si="123"/>
        <v>7558</v>
      </c>
      <c r="B7619" s="1890">
        <f>'Cap Outlay Deprec 26'!H14</f>
        <v>16063</v>
      </c>
      <c r="D7619" s="2" t="str">
        <f t="shared" si="124"/>
        <v>Error?</v>
      </c>
      <c r="E7619" s="2" t="s">
        <v>19</v>
      </c>
    </row>
    <row r="7620" spans="1:5" x14ac:dyDescent="0.2">
      <c r="A7620">
        <f t="shared" si="123"/>
        <v>7559</v>
      </c>
      <c r="B7620" s="1890">
        <f>'Cap Outlay Deprec 26'!I14</f>
        <v>5910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21973</v>
      </c>
      <c r="D7622" s="2" t="str">
        <f t="shared" si="124"/>
        <v>Error?</v>
      </c>
      <c r="E7622" s="2" t="s">
        <v>19</v>
      </c>
    </row>
    <row r="7623" spans="1:5" x14ac:dyDescent="0.2">
      <c r="A7623">
        <f t="shared" si="123"/>
        <v>7562</v>
      </c>
      <c r="B7623" s="1890">
        <f>'Cap Outlay Deprec 26'!L14</f>
        <v>6778</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10641</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753810</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60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4680</v>
      </c>
      <c r="D7834" s="2" t="str">
        <f t="shared" si="129"/>
        <v>Error?</v>
      </c>
      <c r="E7834" s="4" t="s">
        <v>2001</v>
      </c>
    </row>
    <row r="7835" spans="1:5" x14ac:dyDescent="0.2">
      <c r="A7835">
        <v>7774</v>
      </c>
      <c r="B7835" s="1890">
        <f>'PCTC-OEPP 27-28'!F78</f>
        <v>749130</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t="str">
        <f>'PCTC-OEPP 27-28'!F80</f>
        <v xml:space="preserve"> Complete Line 79</v>
      </c>
      <c r="D7837" s="2" t="e">
        <f t="shared" si="129"/>
        <v>#VALUE!</v>
      </c>
      <c r="E7837" s="4" t="s">
        <v>2001</v>
      </c>
    </row>
    <row r="7838" spans="1:5" x14ac:dyDescent="0.2">
      <c r="A7838">
        <v>7777</v>
      </c>
      <c r="B7838" s="1890">
        <f>'PCTC-OEPP 27-28'!F96</f>
        <v>10380</v>
      </c>
      <c r="D7838" s="2" t="str">
        <f t="shared" si="129"/>
        <v>Error?</v>
      </c>
      <c r="E7838" s="4" t="s">
        <v>2001</v>
      </c>
    </row>
    <row r="7839" spans="1:5" x14ac:dyDescent="0.2">
      <c r="A7839">
        <v>7778</v>
      </c>
      <c r="B7839" s="1890">
        <f>'PCTC-OEPP 27-28'!F102</f>
        <v>80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246796</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0</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257256</v>
      </c>
      <c r="D7877" s="2" t="str">
        <f t="shared" si="129"/>
        <v>Error?</v>
      </c>
      <c r="E7877" s="4" t="s">
        <v>2001</v>
      </c>
    </row>
    <row r="7878" spans="1:5" x14ac:dyDescent="0.2">
      <c r="A7878">
        <v>7817</v>
      </c>
      <c r="B7878" s="1890">
        <f>'PCTC-OEPP 27-28'!F176</f>
        <v>491874</v>
      </c>
      <c r="D7878" s="2" t="str">
        <f t="shared" si="129"/>
        <v>Error?</v>
      </c>
      <c r="E7878" s="4" t="s">
        <v>2001</v>
      </c>
    </row>
    <row r="7879" spans="1:5" x14ac:dyDescent="0.2">
      <c r="A7879">
        <v>7818</v>
      </c>
      <c r="B7879" s="1890">
        <f>'PCTC-OEPP 27-28'!F178</f>
        <v>502515</v>
      </c>
      <c r="D7879" s="2" t="str">
        <f t="shared" si="129"/>
        <v>Error?</v>
      </c>
      <c r="E7879" s="4" t="s">
        <v>2001</v>
      </c>
    </row>
    <row r="7880" spans="1:5" x14ac:dyDescent="0.2">
      <c r="A7880">
        <v>7819</v>
      </c>
      <c r="B7880" s="1890"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sheet="1" objects="1" scenarios="1"/>
  <autoFilter ref="A1:F7884"/>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4" sqref="A4:L4"/>
    </sheetView>
  </sheetViews>
  <sheetFormatPr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71" t="s">
        <v>1183</v>
      </c>
      <c r="B2" s="2471"/>
      <c r="C2" s="2471"/>
      <c r="D2" s="2471"/>
      <c r="E2" s="2471"/>
      <c r="F2" s="2471"/>
      <c r="G2" s="2471"/>
      <c r="H2" s="2471"/>
      <c r="I2" s="2471"/>
      <c r="J2" s="2471"/>
      <c r="K2" s="2471"/>
      <c r="L2" s="2471"/>
    </row>
    <row r="3" spans="1:29" ht="13.5" customHeight="1" x14ac:dyDescent="0.2">
      <c r="A3" s="2437" t="s">
        <v>1182</v>
      </c>
      <c r="B3" s="2437"/>
      <c r="C3" s="2437"/>
      <c r="D3" s="2437"/>
      <c r="E3" s="2437"/>
      <c r="F3" s="2437"/>
      <c r="G3" s="2437"/>
      <c r="H3" s="2437"/>
      <c r="I3" s="2437"/>
      <c r="J3" s="2437"/>
      <c r="K3" s="2437"/>
      <c r="L3" s="2437"/>
    </row>
    <row r="4" spans="1:29" ht="13.5" customHeight="1" x14ac:dyDescent="0.2">
      <c r="A4" s="2459" t="str">
        <f>"Year Ending June 30, "&amp;'AFR20'!E2</f>
        <v>Year Ending June 30, 2020</v>
      </c>
      <c r="B4" s="2460"/>
      <c r="C4" s="2460"/>
      <c r="D4" s="2460"/>
      <c r="E4" s="2460"/>
      <c r="F4" s="2460"/>
      <c r="G4" s="2460"/>
      <c r="H4" s="2460"/>
      <c r="I4" s="2460"/>
      <c r="J4" s="2460"/>
      <c r="K4" s="2460"/>
      <c r="L4" s="2460"/>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1" t="str">
        <f>COVER!A17</f>
        <v xml:space="preserve">   Livingston Area Voc Ctr</v>
      </c>
      <c r="B7" s="2462"/>
      <c r="C7" s="2462"/>
      <c r="D7" s="2463"/>
      <c r="E7" s="2464">
        <f>COVER!A13</f>
        <v>17053090041</v>
      </c>
      <c r="F7" s="2465"/>
      <c r="G7" s="2438" t="str">
        <f>COVER!T23</f>
        <v>066-004933</v>
      </c>
      <c r="H7" s="2439"/>
      <c r="I7" s="2439"/>
      <c r="J7" s="2439"/>
      <c r="K7" s="2439"/>
      <c r="L7" s="2440"/>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41"/>
      <c r="B9" s="2442"/>
      <c r="C9" s="2442"/>
      <c r="D9" s="2442"/>
      <c r="E9" s="2442"/>
      <c r="F9" s="2443"/>
      <c r="G9" s="2444" t="str">
        <f>COVER!T13</f>
        <v>PHILLIPS &amp; ASSOCIATES CPAS PC</v>
      </c>
      <c r="H9" s="2445"/>
      <c r="I9" s="2445"/>
      <c r="J9" s="2445"/>
      <c r="K9" s="2445"/>
      <c r="L9" s="2446"/>
    </row>
    <row r="10" spans="1:29" ht="13.5" customHeight="1" x14ac:dyDescent="0.2">
      <c r="A10" s="2466" t="str">
        <f>COVER!A38</f>
        <v>Tera Graves</v>
      </c>
      <c r="B10" s="2467"/>
      <c r="C10" s="2467"/>
      <c r="D10" s="2467"/>
      <c r="E10" s="2467"/>
      <c r="F10" s="2468"/>
      <c r="G10" s="2444" t="str">
        <f>COVER!T17</f>
        <v>1600 HUNT DR, STE B</v>
      </c>
      <c r="H10" s="2477"/>
      <c r="I10" s="2477"/>
      <c r="J10" s="2477"/>
      <c r="K10" s="2477"/>
      <c r="L10" s="2478"/>
    </row>
    <row r="11" spans="1:29" ht="13.5" customHeight="1" x14ac:dyDescent="0.2">
      <c r="A11" s="1008" t="s">
        <v>1505</v>
      </c>
      <c r="B11" s="1009"/>
      <c r="C11" s="1010"/>
      <c r="D11" s="1015"/>
      <c r="E11" s="1010"/>
      <c r="F11" s="1014"/>
      <c r="G11" s="2444" t="str">
        <f>COVER!T19</f>
        <v>NORMAL</v>
      </c>
      <c r="H11" s="2477"/>
      <c r="I11" s="2477"/>
      <c r="J11" s="2477"/>
      <c r="K11" s="2477"/>
      <c r="L11" s="2478"/>
    </row>
    <row r="12" spans="1:29" ht="13.5" customHeight="1" x14ac:dyDescent="0.2">
      <c r="A12" s="2453" t="s">
        <v>1504</v>
      </c>
      <c r="B12" s="2454"/>
      <c r="C12" s="2454"/>
      <c r="D12" s="2454"/>
      <c r="E12" s="2454"/>
      <c r="F12" s="2455"/>
      <c r="G12" s="2479"/>
      <c r="H12" s="2480"/>
      <c r="I12" s="2480"/>
      <c r="J12" s="2480"/>
      <c r="K12" s="2480"/>
      <c r="L12" s="2481"/>
    </row>
    <row r="13" spans="1:29" ht="13.5" customHeight="1" x14ac:dyDescent="0.2">
      <c r="A13" s="2444"/>
      <c r="B13" s="2477"/>
      <c r="C13" s="2477"/>
      <c r="D13" s="2477"/>
      <c r="E13" s="2477"/>
      <c r="F13" s="2478"/>
      <c r="G13" s="2472" t="s">
        <v>1506</v>
      </c>
      <c r="H13" s="2473"/>
      <c r="I13" s="2456" t="str">
        <f>COVER!T25</f>
        <v>RWP6505@AOL.COM</v>
      </c>
      <c r="J13" s="2457"/>
      <c r="K13" s="2457"/>
      <c r="L13" s="2458"/>
    </row>
    <row r="14" spans="1:29" ht="13.5" customHeight="1" x14ac:dyDescent="0.2">
      <c r="A14" s="2444" t="str">
        <f>COVER!A19</f>
        <v>1100 Indiana Avenue</v>
      </c>
      <c r="B14" s="2477"/>
      <c r="C14" s="2477"/>
      <c r="D14" s="2477"/>
      <c r="E14" s="2477"/>
      <c r="F14" s="2478"/>
      <c r="G14" s="1019" t="s">
        <v>1177</v>
      </c>
      <c r="H14" s="1017"/>
      <c r="I14" s="1017"/>
      <c r="J14" s="1017"/>
      <c r="K14" s="1017"/>
      <c r="L14" s="1018"/>
    </row>
    <row r="15" spans="1:29" ht="13.5" customHeight="1" x14ac:dyDescent="0.2">
      <c r="A15" s="2444" t="str">
        <f>COVER!A21</f>
        <v>Pontiac</v>
      </c>
      <c r="B15" s="2477"/>
      <c r="C15" s="2477"/>
      <c r="D15" s="2477"/>
      <c r="E15" s="2477"/>
      <c r="F15" s="2478"/>
      <c r="G15" s="2474" t="str">
        <f>COVER!T15</f>
        <v>RICHARD W PHILLIPS</v>
      </c>
      <c r="H15" s="2475"/>
      <c r="I15" s="2475"/>
      <c r="J15" s="2475"/>
      <c r="K15" s="2475"/>
      <c r="L15" s="2476"/>
    </row>
    <row r="16" spans="1:29" ht="12.2" customHeight="1" x14ac:dyDescent="0.2">
      <c r="A16" s="2470">
        <f>COVER!A25</f>
        <v>61764</v>
      </c>
      <c r="B16" s="2451"/>
      <c r="C16" s="2451"/>
      <c r="D16" s="2451"/>
      <c r="E16" s="2451"/>
      <c r="F16" s="2452"/>
      <c r="G16" s="2447"/>
      <c r="H16" s="2448"/>
      <c r="I16" s="2448"/>
      <c r="J16" s="2448"/>
      <c r="K16" s="2448"/>
      <c r="L16" s="2449"/>
    </row>
    <row r="17" spans="1:13" ht="12.2" customHeight="1" x14ac:dyDescent="0.2">
      <c r="A17" s="2450"/>
      <c r="B17" s="2451"/>
      <c r="C17" s="2451"/>
      <c r="D17" s="2451"/>
      <c r="E17" s="2451"/>
      <c r="F17" s="2452"/>
      <c r="G17" s="1019" t="s">
        <v>1176</v>
      </c>
      <c r="H17" s="1017"/>
      <c r="I17" s="1017"/>
      <c r="J17" s="1017"/>
      <c r="K17" s="1021" t="s">
        <v>1175</v>
      </c>
      <c r="L17" s="1014"/>
      <c r="M17" s="1007"/>
    </row>
    <row r="18" spans="1:13" ht="12.2" customHeight="1" x14ac:dyDescent="0.2">
      <c r="A18" s="2466"/>
      <c r="B18" s="2467"/>
      <c r="C18" s="2467"/>
      <c r="D18" s="2467"/>
      <c r="E18" s="2467"/>
      <c r="F18" s="2468"/>
      <c r="G18" s="2461">
        <f>COVER!T21</f>
        <v>3094522417</v>
      </c>
      <c r="H18" s="2462"/>
      <c r="I18" s="2462"/>
      <c r="J18" s="2462"/>
      <c r="K18" s="2461">
        <f>COVER!X21</f>
        <v>3098889261</v>
      </c>
      <c r="L18" s="246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5:F15"/>
    <mergeCell ref="G11:L11"/>
    <mergeCell ref="G12:L12"/>
    <mergeCell ref="A10:F10"/>
    <mergeCell ref="G10:L10"/>
    <mergeCell ref="E7:F7"/>
    <mergeCell ref="A18:F18"/>
    <mergeCell ref="G18:J18"/>
    <mergeCell ref="K18:L18"/>
    <mergeCell ref="A16:F16"/>
    <mergeCell ref="A2:L2"/>
    <mergeCell ref="G13:H13"/>
    <mergeCell ref="G15:L15"/>
    <mergeCell ref="A13:F13"/>
    <mergeCell ref="A14:F14"/>
    <mergeCell ref="A3:L3"/>
    <mergeCell ref="G7:L7"/>
    <mergeCell ref="A9:F9"/>
    <mergeCell ref="G9:L9"/>
    <mergeCell ref="G16:L16"/>
    <mergeCell ref="A17:F17"/>
    <mergeCell ref="A12:F12"/>
    <mergeCell ref="I13:L13"/>
    <mergeCell ref="A4:L4"/>
    <mergeCell ref="A7:D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2" t="str">
        <f>'Single Audit Cover'!A7</f>
        <v xml:space="preserve">   Livingston Area Voc Ctr</v>
      </c>
      <c r="B1" s="2483"/>
      <c r="C1" s="2483"/>
      <c r="D1" s="2483"/>
    </row>
    <row r="2" spans="1:11" s="1036" customFormat="1" ht="12.75" x14ac:dyDescent="0.2">
      <c r="A2" s="2484">
        <f>'Single Audit Cover'!E7</f>
        <v>17053090041</v>
      </c>
      <c r="B2" s="2485"/>
      <c r="C2" s="2485"/>
      <c r="D2" s="2485"/>
    </row>
    <row r="3" spans="1:11" s="1036" customFormat="1" ht="12.75" x14ac:dyDescent="0.2">
      <c r="A3" s="2482" t="s">
        <v>1499</v>
      </c>
      <c r="B3" s="2483"/>
      <c r="C3" s="2483"/>
      <c r="D3" s="2483"/>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87" t="str">
        <f>'Single Audit Cover'!A7</f>
        <v xml:space="preserve">   Livingston Area Voc Ctr</v>
      </c>
      <c r="B1" s="2487"/>
      <c r="C1" s="2487"/>
      <c r="D1" s="2487"/>
      <c r="E1" s="2487"/>
    </row>
    <row r="2" spans="1:5" x14ac:dyDescent="0.2">
      <c r="A2" s="2488">
        <f>'Single Audit Cover'!E7</f>
        <v>17053090041</v>
      </c>
      <c r="B2" s="2488"/>
      <c r="C2" s="2488"/>
      <c r="D2" s="2488"/>
      <c r="E2" s="2488"/>
    </row>
    <row r="3" spans="1:5" ht="4.5" customHeight="1" x14ac:dyDescent="0.2"/>
    <row r="4" spans="1:5" x14ac:dyDescent="0.2">
      <c r="A4" s="2487" t="s">
        <v>1236</v>
      </c>
      <c r="B4" s="2487"/>
      <c r="C4" s="2487"/>
      <c r="D4" s="2487"/>
      <c r="E4" s="2487"/>
    </row>
    <row r="5" spans="1:5" x14ac:dyDescent="0.2">
      <c r="A5" s="2490" t="str">
        <f>'Single Audit Cover'!A4</f>
        <v>Year Ending June 30, 2020</v>
      </c>
      <c r="B5" s="2490"/>
      <c r="C5" s="2490"/>
      <c r="D5" s="2490"/>
      <c r="E5" s="2490"/>
    </row>
    <row r="6" spans="1:5" x14ac:dyDescent="0.2">
      <c r="A6" s="2487" t="s">
        <v>1235</v>
      </c>
      <c r="B6" s="2487"/>
      <c r="C6" s="2487"/>
      <c r="D6" s="2487"/>
      <c r="E6" s="2487"/>
    </row>
    <row r="8" spans="1:5" x14ac:dyDescent="0.2">
      <c r="A8" s="1081" t="s">
        <v>1234</v>
      </c>
    </row>
    <row r="10" spans="1:5" x14ac:dyDescent="0.2">
      <c r="A10" s="1082" t="s">
        <v>1233</v>
      </c>
      <c r="B10" s="1083" t="s">
        <v>1232</v>
      </c>
      <c r="C10" s="1083"/>
      <c r="D10" s="1084">
        <f>SUM('Acct Summary 7-8'!C7:K7)</f>
        <v>0</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0</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89"/>
      <c r="B24" s="2489"/>
      <c r="D24" s="1089"/>
    </row>
    <row r="25" spans="1:4" x14ac:dyDescent="0.2">
      <c r="A25" s="2486"/>
      <c r="B25" s="2486"/>
      <c r="D25" s="1089"/>
    </row>
    <row r="26" spans="1:4" x14ac:dyDescent="0.2">
      <c r="A26" s="2486"/>
      <c r="B26" s="2486"/>
      <c r="D26" s="1089"/>
    </row>
    <row r="27" spans="1:4" x14ac:dyDescent="0.2">
      <c r="A27" s="2486"/>
      <c r="B27" s="2486"/>
      <c r="D27" s="1089"/>
    </row>
    <row r="28" spans="1:4" x14ac:dyDescent="0.2">
      <c r="A28" s="2486"/>
      <c r="B28" s="2486"/>
      <c r="D28" s="1089"/>
    </row>
    <row r="29" spans="1:4" x14ac:dyDescent="0.2">
      <c r="A29" s="2486"/>
      <c r="B29" s="2486"/>
      <c r="D29" s="1089"/>
    </row>
    <row r="30" spans="1:4" x14ac:dyDescent="0.2">
      <c r="A30" s="2486"/>
      <c r="B30" s="2486"/>
      <c r="D30" s="1089"/>
    </row>
    <row r="32" spans="1:4" x14ac:dyDescent="0.2">
      <c r="A32" s="1081" t="s">
        <v>1224</v>
      </c>
      <c r="D32" s="1084">
        <f>SUM(D19:D30)</f>
        <v>0</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86"/>
      <c r="B40" s="2486"/>
      <c r="D40" s="1089"/>
    </row>
    <row r="41" spans="1:4" x14ac:dyDescent="0.2">
      <c r="A41" s="2486"/>
      <c r="B41" s="2486"/>
      <c r="D41" s="1092"/>
    </row>
    <row r="42" spans="1:4" x14ac:dyDescent="0.2">
      <c r="A42" s="2486"/>
      <c r="B42" s="2486"/>
      <c r="D42" s="1092"/>
    </row>
    <row r="43" spans="1:4" x14ac:dyDescent="0.2">
      <c r="A43" s="2486"/>
      <c r="B43" s="2486"/>
      <c r="D43" s="1092"/>
    </row>
    <row r="44" spans="1:4" x14ac:dyDescent="0.2">
      <c r="A44" s="2486"/>
      <c r="B44" s="2486"/>
      <c r="D44" s="1092"/>
    </row>
    <row r="45" spans="1:4" x14ac:dyDescent="0.2">
      <c r="A45" s="2486"/>
      <c r="B45" s="2486"/>
      <c r="D45" s="1092"/>
    </row>
    <row r="47" spans="1:4" x14ac:dyDescent="0.2">
      <c r="B47" s="1093" t="s">
        <v>1218</v>
      </c>
      <c r="C47" s="1093"/>
      <c r="D47" s="1094">
        <f>SUM(D35:D45)</f>
        <v>0</v>
      </c>
    </row>
    <row r="49" spans="2:4" x14ac:dyDescent="0.2">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37" t="str">
        <f>'Single Audit Cover'!A7</f>
        <v xml:space="preserve">   Livingston Area Voc Ctr</v>
      </c>
      <c r="C1" s="2491"/>
      <c r="D1" s="2491"/>
      <c r="E1" s="2491"/>
      <c r="F1" s="2491"/>
      <c r="G1" s="2491"/>
      <c r="H1" s="2491"/>
      <c r="I1" s="2491"/>
      <c r="J1" s="2491"/>
      <c r="K1" s="2491"/>
      <c r="L1" s="2491"/>
      <c r="M1" s="2491"/>
    </row>
    <row r="2" spans="2:14" ht="15" x14ac:dyDescent="0.2">
      <c r="B2" s="2492">
        <f>'Single Audit Cover'!E7</f>
        <v>17053090041</v>
      </c>
      <c r="C2" s="2492"/>
      <c r="D2" s="2492"/>
      <c r="E2" s="2492"/>
      <c r="F2" s="2492"/>
      <c r="G2" s="2492"/>
      <c r="H2" s="2492"/>
      <c r="I2" s="2492"/>
      <c r="J2" s="2492"/>
      <c r="K2" s="2492"/>
      <c r="L2" s="2492"/>
      <c r="M2" s="2492"/>
      <c r="N2" s="1123"/>
    </row>
    <row r="3" spans="2:14" ht="15" x14ac:dyDescent="0.2">
      <c r="B3" s="2493" t="s">
        <v>1210</v>
      </c>
      <c r="C3" s="2493"/>
      <c r="D3" s="2493"/>
      <c r="E3" s="2493"/>
      <c r="F3" s="2493"/>
      <c r="G3" s="2493"/>
      <c r="H3" s="2493"/>
      <c r="I3" s="2493"/>
      <c r="J3" s="2493"/>
      <c r="K3" s="2493"/>
      <c r="L3" s="2493"/>
      <c r="M3" s="2493"/>
      <c r="N3" s="1123"/>
    </row>
    <row r="4" spans="2:14" ht="15" x14ac:dyDescent="0.2">
      <c r="B4" s="2494" t="str">
        <f>'Single Audit Cover'!A4</f>
        <v>Year Ending June 30, 2020</v>
      </c>
      <c r="C4" s="2494"/>
      <c r="D4" s="2494"/>
      <c r="E4" s="2494"/>
      <c r="F4" s="2494"/>
      <c r="G4" s="2494"/>
      <c r="H4" s="2494"/>
      <c r="I4" s="2494"/>
      <c r="J4" s="2494"/>
      <c r="K4" s="2494"/>
      <c r="L4" s="2494"/>
      <c r="M4" s="2494"/>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97" t="str">
        <f>'Single Audit Cover'!A7</f>
        <v xml:space="preserve">   Livingston Area Voc Ctr</v>
      </c>
      <c r="B1" s="2497"/>
      <c r="C1" s="2497"/>
      <c r="D1" s="2497"/>
      <c r="E1" s="2497"/>
      <c r="F1" s="2497"/>
    </row>
    <row r="2" spans="1:7" ht="13.5" customHeight="1" x14ac:dyDescent="0.2">
      <c r="A2" s="2492">
        <f>'Single Audit Cover'!E7</f>
        <v>17053090041</v>
      </c>
      <c r="B2" s="2492"/>
      <c r="C2" s="2492"/>
      <c r="D2" s="2492"/>
      <c r="E2" s="2492"/>
      <c r="F2" s="2492"/>
      <c r="G2" s="1096"/>
    </row>
    <row r="3" spans="1:7" ht="15.75" customHeight="1" x14ac:dyDescent="0.2">
      <c r="A3" s="2498" t="s">
        <v>1262</v>
      </c>
      <c r="B3" s="2498"/>
      <c r="C3" s="2498"/>
      <c r="D3" s="2498"/>
      <c r="E3" s="2498"/>
      <c r="F3" s="2498"/>
    </row>
    <row r="4" spans="1:7" ht="13.5" customHeight="1" x14ac:dyDescent="0.2">
      <c r="A4" s="2499" t="str">
        <f>'Single Audit Cover'!A4</f>
        <v>Year Ending June 30, 2020</v>
      </c>
      <c r="B4" s="2499"/>
      <c r="C4" s="2499"/>
      <c r="D4" s="2499"/>
      <c r="E4" s="2499"/>
      <c r="F4" s="2499"/>
    </row>
    <row r="5" spans="1:7" ht="8.25" customHeight="1" x14ac:dyDescent="0.2">
      <c r="C5" s="295"/>
      <c r="D5" s="295"/>
    </row>
    <row r="6" spans="1:7" ht="13.5" customHeight="1" x14ac:dyDescent="0.2">
      <c r="A6" s="1097" t="s">
        <v>1708</v>
      </c>
      <c r="C6" s="295"/>
      <c r="D6" s="295"/>
    </row>
    <row r="7" spans="1:7" ht="60.95" customHeight="1" x14ac:dyDescent="0.2">
      <c r="A7" s="2496" t="s">
        <v>1709</v>
      </c>
      <c r="B7" s="2496"/>
      <c r="C7" s="2496"/>
      <c r="D7" s="2496"/>
      <c r="E7" s="2496"/>
      <c r="F7" s="2496"/>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496" t="s">
        <v>1711</v>
      </c>
      <c r="B13" s="2496"/>
      <c r="C13" s="2496"/>
      <c r="D13" s="2496"/>
      <c r="E13" s="2496"/>
      <c r="F13" s="2496"/>
    </row>
    <row r="14" spans="1:7" ht="9.75" customHeight="1" x14ac:dyDescent="0.2">
      <c r="C14" s="1081"/>
      <c r="D14" s="1081"/>
    </row>
    <row r="15" spans="1:7" ht="13.5" customHeight="1" x14ac:dyDescent="0.2">
      <c r="C15" s="1525" t="s">
        <v>1261</v>
      </c>
      <c r="D15" s="2500" t="s">
        <v>1260</v>
      </c>
      <c r="E15" s="2500"/>
      <c r="F15" s="2500"/>
    </row>
    <row r="16" spans="1:7" ht="13.5" customHeight="1" x14ac:dyDescent="0.2">
      <c r="A16" s="1103"/>
      <c r="B16" s="1097" t="s">
        <v>1259</v>
      </c>
      <c r="C16" s="1525" t="s">
        <v>1258</v>
      </c>
      <c r="D16" s="2501" t="s">
        <v>1574</v>
      </c>
      <c r="E16" s="2501"/>
      <c r="F16" s="2501"/>
    </row>
    <row r="17" spans="1:6" ht="20.45" customHeight="1" x14ac:dyDescent="0.2">
      <c r="A17" s="1104"/>
      <c r="B17" s="1105"/>
      <c r="C17" s="1106"/>
      <c r="D17" s="2495"/>
      <c r="E17" s="2495"/>
      <c r="F17" s="2495"/>
    </row>
    <row r="18" spans="1:6" ht="20.65" customHeight="1" x14ac:dyDescent="0.2">
      <c r="A18" s="1104"/>
      <c r="B18" s="1105"/>
      <c r="C18" s="1106"/>
      <c r="D18" s="2495"/>
      <c r="E18" s="2495"/>
      <c r="F18" s="2495"/>
    </row>
    <row r="19" spans="1:6" ht="20.65" customHeight="1" x14ac:dyDescent="0.2">
      <c r="A19" s="1104"/>
      <c r="B19" s="1105"/>
      <c r="C19" s="1106"/>
      <c r="D19" s="2495"/>
      <c r="E19" s="2495"/>
      <c r="F19" s="2495"/>
    </row>
    <row r="20" spans="1:6" ht="20.65" customHeight="1" x14ac:dyDescent="0.2">
      <c r="A20" s="1104"/>
      <c r="B20" s="1105"/>
      <c r="C20" s="1106"/>
      <c r="D20" s="2495"/>
      <c r="E20" s="2495"/>
      <c r="F20" s="2495"/>
    </row>
    <row r="21" spans="1:6" ht="20.65" customHeight="1" x14ac:dyDescent="0.2">
      <c r="A21" s="1104"/>
      <c r="B21" s="1105"/>
      <c r="C21" s="1106"/>
      <c r="D21" s="2495"/>
      <c r="E21" s="2495"/>
      <c r="F21" s="2495"/>
    </row>
    <row r="22" spans="1:6" ht="20.65" customHeight="1" x14ac:dyDescent="0.2">
      <c r="A22" s="1104"/>
      <c r="B22" s="1105"/>
      <c r="C22" s="1106"/>
      <c r="D22" s="2495"/>
      <c r="E22" s="2495"/>
      <c r="F22" s="2495"/>
    </row>
    <row r="23" spans="1:6" ht="20.65" customHeight="1" x14ac:dyDescent="0.2">
      <c r="A23" s="1104"/>
      <c r="B23" s="1105"/>
      <c r="C23" s="1106"/>
      <c r="D23" s="2495"/>
      <c r="E23" s="2495"/>
      <c r="F23" s="2495"/>
    </row>
    <row r="24" spans="1:6" ht="20.65" customHeight="1" x14ac:dyDescent="0.2">
      <c r="A24" s="1104"/>
      <c r="B24" s="1105"/>
      <c r="C24" s="1106"/>
      <c r="D24" s="2495"/>
      <c r="E24" s="2495"/>
      <c r="F24" s="2495"/>
    </row>
    <row r="25" spans="1:6" ht="20.65" customHeight="1" x14ac:dyDescent="0.2">
      <c r="A25" s="1104"/>
      <c r="B25" s="1105"/>
      <c r="C25" s="1106"/>
      <c r="D25" s="2495"/>
      <c r="E25" s="2495"/>
      <c r="F25" s="2495"/>
    </row>
    <row r="26" spans="1:6" ht="20.65" customHeight="1" x14ac:dyDescent="0.2">
      <c r="A26" s="1104"/>
      <c r="B26" s="1105"/>
      <c r="C26" s="1106"/>
      <c r="D26" s="2495"/>
      <c r="E26" s="2495"/>
      <c r="F26" s="2495"/>
    </row>
    <row r="27" spans="1:6" ht="20.65" customHeight="1" x14ac:dyDescent="0.2">
      <c r="A27" s="1104"/>
      <c r="B27" s="1105"/>
      <c r="C27" s="1106"/>
      <c r="D27" s="2495"/>
      <c r="E27" s="2495"/>
      <c r="F27" s="2495"/>
    </row>
    <row r="28" spans="1:6" ht="20.65" customHeight="1" x14ac:dyDescent="0.2">
      <c r="A28" s="1104"/>
      <c r="B28" s="1105"/>
      <c r="C28" s="1106"/>
      <c r="D28" s="2495"/>
      <c r="E28" s="2495"/>
      <c r="F28" s="2495"/>
    </row>
    <row r="29" spans="1:6" ht="20.65" customHeight="1" x14ac:dyDescent="0.2">
      <c r="A29" s="1104"/>
      <c r="B29" s="1105"/>
      <c r="C29" s="1106"/>
      <c r="D29" s="2495"/>
      <c r="E29" s="2495"/>
      <c r="F29" s="2495"/>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3" t="s">
        <v>1712</v>
      </c>
      <c r="B32" s="2503"/>
      <c r="C32" s="2503"/>
      <c r="D32" s="2503"/>
      <c r="E32" s="2503"/>
      <c r="F32" s="2503"/>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4">
        <f>+C33+C34</f>
        <v>0</v>
      </c>
      <c r="F34" s="2505"/>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6" t="s">
        <v>1576</v>
      </c>
      <c r="C49" s="2506"/>
      <c r="D49" s="2506"/>
      <c r="E49" s="1213"/>
    </row>
    <row r="50" spans="1:5" s="1121" customFormat="1" ht="3.75" customHeight="1" x14ac:dyDescent="0.2">
      <c r="A50" s="1120"/>
      <c r="B50" s="1524"/>
      <c r="C50" s="1524"/>
      <c r="D50" s="1524"/>
      <c r="E50" s="1213"/>
    </row>
    <row r="51" spans="1:5" s="1121" customFormat="1" ht="20.25" customHeight="1" x14ac:dyDescent="0.2">
      <c r="A51" s="1122">
        <v>6</v>
      </c>
      <c r="B51" s="2502" t="s">
        <v>1537</v>
      </c>
      <c r="C51" s="2502"/>
      <c r="D51" s="2502"/>
    </row>
    <row r="52" spans="1:5" ht="14.25" customHeight="1" x14ac:dyDescent="0.2">
      <c r="A52" s="1122"/>
      <c r="B52" s="2502"/>
      <c r="C52" s="2502"/>
      <c r="D52" s="250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9" colorId="8" zoomScaleNormal="100" workbookViewId="0">
      <selection activeCell="F119" sqref="F119"/>
    </sheetView>
  </sheetViews>
  <sheetFormatPr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8" t="s">
        <v>1160</v>
      </c>
      <c r="B2" s="2108"/>
      <c r="C2" s="2108"/>
      <c r="D2" s="2108"/>
      <c r="E2" s="2108"/>
      <c r="F2" s="2108"/>
      <c r="G2" s="2108"/>
      <c r="H2" s="2108"/>
      <c r="I2" s="2108"/>
      <c r="J2" s="210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2" t="s">
        <v>1619</v>
      </c>
      <c r="B35" s="2123"/>
      <c r="C35" s="2123"/>
      <c r="D35" s="2123"/>
      <c r="E35" s="2124"/>
      <c r="F35" s="2124"/>
      <c r="G35" s="2124"/>
      <c r="H35" s="2124"/>
      <c r="I35" s="212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2" t="s">
        <v>310</v>
      </c>
      <c r="B47" s="2125"/>
      <c r="C47" s="2125"/>
      <c r="D47" s="2125"/>
      <c r="E47" s="2126"/>
      <c r="F47" s="2126"/>
      <c r="G47" s="2126"/>
      <c r="H47" s="2126"/>
      <c r="I47" s="212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9"/>
      <c r="C57" s="2130"/>
      <c r="D57" s="2130"/>
      <c r="E57" s="2130"/>
      <c r="F57" s="2130"/>
      <c r="G57" s="2130"/>
      <c r="H57" s="2130"/>
      <c r="I57" s="2130"/>
      <c r="J57" s="2131"/>
    </row>
    <row r="58" spans="1:10" s="176" customFormat="1" x14ac:dyDescent="0.2">
      <c r="A58" s="248"/>
      <c r="B58" s="2132"/>
      <c r="C58" s="2133"/>
      <c r="D58" s="2133"/>
      <c r="E58" s="2133"/>
      <c r="F58" s="2133"/>
      <c r="G58" s="2133"/>
      <c r="H58" s="2133"/>
      <c r="I58" s="2133"/>
      <c r="J58" s="2134"/>
    </row>
    <row r="59" spans="1:10" s="176" customFormat="1" x14ac:dyDescent="0.2">
      <c r="A59" s="248"/>
      <c r="B59" s="2132"/>
      <c r="C59" s="2133"/>
      <c r="D59" s="2133"/>
      <c r="E59" s="2133"/>
      <c r="F59" s="2133"/>
      <c r="G59" s="2133"/>
      <c r="H59" s="2133"/>
      <c r="I59" s="2133"/>
      <c r="J59" s="2134"/>
    </row>
    <row r="60" spans="1:10" s="176" customFormat="1" x14ac:dyDescent="0.2">
      <c r="A60" s="248"/>
      <c r="B60" s="2132"/>
      <c r="C60" s="2133"/>
      <c r="D60" s="2133"/>
      <c r="E60" s="2133"/>
      <c r="F60" s="2133"/>
      <c r="G60" s="2133"/>
      <c r="H60" s="2133"/>
      <c r="I60" s="2133"/>
      <c r="J60" s="2134"/>
    </row>
    <row r="61" spans="1:10" s="176" customFormat="1" x14ac:dyDescent="0.2">
      <c r="A61" s="248"/>
      <c r="B61" s="2132"/>
      <c r="C61" s="2133"/>
      <c r="D61" s="2133"/>
      <c r="E61" s="2133"/>
      <c r="F61" s="2133"/>
      <c r="G61" s="2133"/>
      <c r="H61" s="2133"/>
      <c r="I61" s="2133"/>
      <c r="J61" s="2134"/>
    </row>
    <row r="62" spans="1:10" s="176" customFormat="1" x14ac:dyDescent="0.2">
      <c r="A62" s="248"/>
      <c r="B62" s="2132"/>
      <c r="C62" s="2133"/>
      <c r="D62" s="2133"/>
      <c r="E62" s="2133"/>
      <c r="F62" s="2133"/>
      <c r="G62" s="2133"/>
      <c r="H62" s="2133"/>
      <c r="I62" s="2133"/>
      <c r="J62" s="2134"/>
    </row>
    <row r="63" spans="1:10" s="176" customFormat="1" x14ac:dyDescent="0.2">
      <c r="A63" s="248"/>
      <c r="B63" s="2132"/>
      <c r="C63" s="2133"/>
      <c r="D63" s="2133"/>
      <c r="E63" s="2133"/>
      <c r="F63" s="2133"/>
      <c r="G63" s="2133"/>
      <c r="H63" s="2133"/>
      <c r="I63" s="2133"/>
      <c r="J63" s="2134"/>
    </row>
    <row r="64" spans="1:10" s="176" customFormat="1" x14ac:dyDescent="0.2">
      <c r="A64" s="248"/>
      <c r="B64" s="2132"/>
      <c r="C64" s="2133"/>
      <c r="D64" s="2133"/>
      <c r="E64" s="2133"/>
      <c r="F64" s="2133"/>
      <c r="G64" s="2133"/>
      <c r="H64" s="2133"/>
      <c r="I64" s="2133"/>
      <c r="J64" s="2134"/>
    </row>
    <row r="65" spans="1:11" s="176" customFormat="1" x14ac:dyDescent="0.2">
      <c r="A65" s="248"/>
      <c r="B65" s="2132"/>
      <c r="C65" s="2133"/>
      <c r="D65" s="2133"/>
      <c r="E65" s="2133"/>
      <c r="F65" s="2133"/>
      <c r="G65" s="2133"/>
      <c r="H65" s="2133"/>
      <c r="I65" s="2133"/>
      <c r="J65" s="2134"/>
    </row>
    <row r="66" spans="1:11" s="176" customFormat="1" x14ac:dyDescent="0.2">
      <c r="A66" s="248"/>
      <c r="B66" s="2132"/>
      <c r="C66" s="2133"/>
      <c r="D66" s="2133"/>
      <c r="E66" s="2133"/>
      <c r="F66" s="2133"/>
      <c r="G66" s="2133"/>
      <c r="H66" s="2133"/>
      <c r="I66" s="2133"/>
      <c r="J66" s="2134"/>
    </row>
    <row r="67" spans="1:11" s="176" customFormat="1" ht="9" customHeight="1" x14ac:dyDescent="0.2">
      <c r="A67" s="249"/>
      <c r="B67" s="2135"/>
      <c r="C67" s="2136"/>
      <c r="D67" s="2136"/>
      <c r="E67" s="2136"/>
      <c r="F67" s="2136"/>
      <c r="G67" s="2136"/>
      <c r="H67" s="2136"/>
      <c r="I67" s="2136"/>
      <c r="J67" s="213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2" t="s">
        <v>1314</v>
      </c>
      <c r="B70" s="2125"/>
      <c r="C70" s="2125"/>
      <c r="D70" s="2125"/>
      <c r="E70" s="2126"/>
      <c r="F70" s="2126"/>
      <c r="G70" s="2126"/>
      <c r="H70" s="2126"/>
      <c r="I70" s="212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7" t="s">
        <v>1311</v>
      </c>
      <c r="B83" s="2127"/>
      <c r="C83" s="2127"/>
      <c r="D83" s="212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8" t="s">
        <v>1992</v>
      </c>
      <c r="B85" s="2138"/>
      <c r="C85" s="2138"/>
      <c r="D85" s="2139"/>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05" t="s">
        <v>1992</v>
      </c>
      <c r="B88" s="2106"/>
      <c r="C88" s="2106"/>
      <c r="D88" s="2107"/>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9"/>
      <c r="C102" s="2110"/>
      <c r="D102" s="2110"/>
      <c r="E102" s="2110"/>
      <c r="F102" s="2110"/>
      <c r="G102" s="2110"/>
      <c r="H102" s="2110"/>
      <c r="I102" s="2111"/>
    </row>
    <row r="103" spans="1:9" s="176" customFormat="1" ht="11.25" customHeight="1" x14ac:dyDescent="0.2">
      <c r="A103" s="294"/>
      <c r="B103" s="2112"/>
      <c r="C103" s="2113"/>
      <c r="D103" s="2113"/>
      <c r="E103" s="2113"/>
      <c r="F103" s="2113"/>
      <c r="G103" s="2113"/>
      <c r="H103" s="2113"/>
      <c r="I103" s="2114"/>
    </row>
    <row r="104" spans="1:9" s="176" customFormat="1" ht="11.25" customHeight="1" x14ac:dyDescent="0.2">
      <c r="A104" s="294"/>
      <c r="B104" s="2112"/>
      <c r="C104" s="2113"/>
      <c r="D104" s="2113"/>
      <c r="E104" s="2113"/>
      <c r="F104" s="2113"/>
      <c r="G104" s="2113"/>
      <c r="H104" s="2113"/>
      <c r="I104" s="2114"/>
    </row>
    <row r="105" spans="1:9" s="176" customFormat="1" x14ac:dyDescent="0.2">
      <c r="A105" s="294"/>
      <c r="B105" s="2112"/>
      <c r="C105" s="2113"/>
      <c r="D105" s="2113"/>
      <c r="E105" s="2113"/>
      <c r="F105" s="2113"/>
      <c r="G105" s="2113"/>
      <c r="H105" s="2113"/>
      <c r="I105" s="2114"/>
    </row>
    <row r="106" spans="1:9" s="176" customFormat="1" ht="11.25" customHeight="1" x14ac:dyDescent="0.2">
      <c r="A106" s="294"/>
      <c r="B106" s="2112"/>
      <c r="C106" s="2113"/>
      <c r="D106" s="2113"/>
      <c r="E106" s="2113"/>
      <c r="F106" s="2113"/>
      <c r="G106" s="2113"/>
      <c r="H106" s="2113"/>
      <c r="I106" s="2114"/>
    </row>
    <row r="107" spans="1:9" s="176" customFormat="1" ht="11.25" customHeight="1" x14ac:dyDescent="0.2">
      <c r="A107" s="294"/>
      <c r="B107" s="2112"/>
      <c r="C107" s="2113"/>
      <c r="D107" s="2113"/>
      <c r="E107" s="2113"/>
      <c r="F107" s="2113"/>
      <c r="G107" s="2113"/>
      <c r="H107" s="2113"/>
      <c r="I107" s="2114"/>
    </row>
    <row r="108" spans="1:9" s="176" customFormat="1" ht="11.25" customHeight="1" x14ac:dyDescent="0.2">
      <c r="A108" s="294"/>
      <c r="B108" s="2112"/>
      <c r="C108" s="2113"/>
      <c r="D108" s="2113"/>
      <c r="E108" s="2113"/>
      <c r="F108" s="2113"/>
      <c r="G108" s="2113"/>
      <c r="H108" s="2113"/>
      <c r="I108" s="2114"/>
    </row>
    <row r="109" spans="1:9" s="176" customFormat="1" ht="11.25" customHeight="1" x14ac:dyDescent="0.2">
      <c r="A109" s="294"/>
      <c r="B109" s="2112"/>
      <c r="C109" s="2113"/>
      <c r="D109" s="2113"/>
      <c r="E109" s="2113"/>
      <c r="F109" s="2113"/>
      <c r="G109" s="2113"/>
      <c r="H109" s="2113"/>
      <c r="I109" s="2114"/>
    </row>
    <row r="110" spans="1:9" s="176" customFormat="1" ht="11.25" customHeight="1" x14ac:dyDescent="0.2">
      <c r="A110" s="294"/>
      <c r="B110" s="2112"/>
      <c r="C110" s="2113"/>
      <c r="D110" s="2113"/>
      <c r="E110" s="2113"/>
      <c r="F110" s="2113"/>
      <c r="G110" s="2113"/>
      <c r="H110" s="2113"/>
      <c r="I110" s="2114"/>
    </row>
    <row r="111" spans="1:9" s="176" customFormat="1" ht="11.25" customHeight="1" x14ac:dyDescent="0.2">
      <c r="A111" s="294"/>
      <c r="B111" s="2112"/>
      <c r="C111" s="2113"/>
      <c r="D111" s="2113"/>
      <c r="E111" s="2113"/>
      <c r="F111" s="2113"/>
      <c r="G111" s="2113"/>
      <c r="H111" s="2113"/>
      <c r="I111" s="2114"/>
    </row>
    <row r="112" spans="1:9" s="176" customFormat="1" ht="11.25" customHeight="1" x14ac:dyDescent="0.2">
      <c r="A112" s="294"/>
      <c r="B112" s="2115"/>
      <c r="C112" s="2116"/>
      <c r="D112" s="2116"/>
      <c r="E112" s="2116"/>
      <c r="F112" s="2116"/>
      <c r="G112" s="2116"/>
      <c r="H112" s="2116"/>
      <c r="I112" s="211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8" t="s">
        <v>2029</v>
      </c>
      <c r="D114" s="211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9" t="s">
        <v>1321</v>
      </c>
      <c r="D117" s="2120"/>
      <c r="E117" s="2121"/>
      <c r="F117" s="2121"/>
      <c r="G117" s="2121"/>
      <c r="H117" s="2121"/>
      <c r="I117" s="282"/>
    </row>
    <row r="118" spans="1:9" s="176" customFormat="1" ht="24" customHeight="1" x14ac:dyDescent="0.2">
      <c r="A118" s="294"/>
      <c r="B118" s="294"/>
      <c r="C118" s="294"/>
      <c r="D118" s="301" t="s">
        <v>2029</v>
      </c>
      <c r="E118" s="300"/>
      <c r="F118" s="1992">
        <v>44111</v>
      </c>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sheet="1" objects="1" scenarios="1"/>
  <mergeCells count="11">
    <mergeCell ref="A85:D85"/>
    <mergeCell ref="A88:D88"/>
    <mergeCell ref="A2:J2"/>
    <mergeCell ref="B102:I112"/>
    <mergeCell ref="C114:D114"/>
    <mergeCell ref="C117:H117"/>
    <mergeCell ref="A35:I35"/>
    <mergeCell ref="A47:I47"/>
    <mergeCell ref="A70:I70"/>
    <mergeCell ref="A83:D83"/>
    <mergeCell ref="B57:J67"/>
  </mergeCells>
  <phoneticPr fontId="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S41" sqref="S41"/>
    </sheetView>
  </sheetViews>
  <sheetFormatPr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7" t="str">
        <f>'Single Audit Cover'!A7</f>
        <v xml:space="preserve">   Livingston Area Voc Ctr</v>
      </c>
      <c r="C1" s="2518"/>
      <c r="D1" s="2518"/>
      <c r="E1" s="2518"/>
      <c r="F1" s="2518"/>
      <c r="G1" s="2518"/>
      <c r="H1" s="2518"/>
      <c r="I1" s="2518"/>
      <c r="J1" s="1223"/>
    </row>
    <row r="2" spans="2:10" s="295" customFormat="1" ht="12.75" customHeight="1" x14ac:dyDescent="0.2">
      <c r="B2" s="2519">
        <f>'Single Audit Cover'!E7</f>
        <v>17053090041</v>
      </c>
      <c r="C2" s="2520"/>
      <c r="D2" s="2520"/>
      <c r="E2" s="2520"/>
      <c r="F2" s="2520"/>
      <c r="G2" s="2520"/>
      <c r="H2" s="2520"/>
      <c r="I2" s="2520"/>
      <c r="J2" s="1223"/>
    </row>
    <row r="3" spans="2:10" s="295" customFormat="1" ht="12.75" customHeight="1" x14ac:dyDescent="0.2">
      <c r="B3" s="2521" t="s">
        <v>1276</v>
      </c>
      <c r="C3" s="2522"/>
      <c r="D3" s="2522"/>
      <c r="E3" s="2522"/>
      <c r="F3" s="2522"/>
      <c r="G3" s="2522"/>
      <c r="H3" s="2522"/>
      <c r="I3" s="2522"/>
      <c r="J3" s="1224"/>
    </row>
    <row r="4" spans="2:10" s="295" customFormat="1" ht="12.75" customHeight="1" x14ac:dyDescent="0.2">
      <c r="B4" s="2521" t="str">
        <f>'Single Audit Cover'!A4</f>
        <v>Year Ending June 30, 2020</v>
      </c>
      <c r="C4" s="2522"/>
      <c r="D4" s="2522"/>
      <c r="E4" s="2522"/>
      <c r="F4" s="2522"/>
      <c r="G4" s="2522"/>
      <c r="H4" s="2522"/>
      <c r="I4" s="2522"/>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1" t="s">
        <v>1275</v>
      </c>
      <c r="C7" s="2522"/>
      <c r="D7" s="2522"/>
      <c r="E7" s="2522"/>
      <c r="F7" s="2522"/>
      <c r="G7" s="2522"/>
      <c r="H7" s="2522"/>
      <c r="I7" s="2522"/>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3"/>
      <c r="D11" s="2523"/>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4"/>
      <c r="E29" s="2524"/>
      <c r="F29" s="2524"/>
      <c r="G29" s="2524"/>
      <c r="H29" s="2524"/>
      <c r="I29" s="2524"/>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07" t="s">
        <v>1731</v>
      </c>
      <c r="D37" s="2508"/>
      <c r="E37" s="2508"/>
      <c r="F37" s="2509"/>
      <c r="G37" s="2507" t="s">
        <v>1578</v>
      </c>
      <c r="H37" s="2508"/>
      <c r="I37" s="2509"/>
    </row>
    <row r="38" spans="2:9" ht="16.5" customHeight="1" x14ac:dyDescent="0.2">
      <c r="B38" s="1245"/>
      <c r="C38" s="2510"/>
      <c r="D38" s="2511"/>
      <c r="E38" s="2511"/>
      <c r="F38" s="2512"/>
      <c r="G38" s="2513"/>
      <c r="H38" s="2514"/>
      <c r="I38" s="2515"/>
    </row>
    <row r="39" spans="2:9" ht="16.5" customHeight="1" x14ac:dyDescent="0.2">
      <c r="B39" s="1245"/>
      <c r="C39" s="2510"/>
      <c r="D39" s="2511"/>
      <c r="E39" s="2511"/>
      <c r="F39" s="2512"/>
      <c r="G39" s="2516"/>
      <c r="H39" s="2516"/>
      <c r="I39" s="2516"/>
    </row>
    <row r="40" spans="2:9" ht="16.5" customHeight="1" x14ac:dyDescent="0.2">
      <c r="B40" s="1245"/>
      <c r="C40" s="2510"/>
      <c r="D40" s="2511"/>
      <c r="E40" s="2511"/>
      <c r="F40" s="2512"/>
      <c r="G40" s="2516"/>
      <c r="H40" s="2516"/>
      <c r="I40" s="2516"/>
    </row>
    <row r="41" spans="2:9" ht="16.5" customHeight="1" x14ac:dyDescent="0.2">
      <c r="B41" s="1245"/>
      <c r="C41" s="2510"/>
      <c r="D41" s="2511"/>
      <c r="E41" s="2511"/>
      <c r="F41" s="2512"/>
      <c r="G41" s="2516"/>
      <c r="H41" s="2516"/>
      <c r="I41" s="2516"/>
    </row>
    <row r="42" spans="2:9" ht="16.5" customHeight="1" x14ac:dyDescent="0.2">
      <c r="B42" s="1245"/>
      <c r="C42" s="2510"/>
      <c r="D42" s="2511"/>
      <c r="E42" s="2511"/>
      <c r="F42" s="2512"/>
      <c r="G42" s="2516"/>
      <c r="H42" s="2516"/>
      <c r="I42" s="2516"/>
    </row>
    <row r="43" spans="2:9" ht="16.5" customHeight="1" x14ac:dyDescent="0.2">
      <c r="B43" s="1245"/>
      <c r="C43" s="2525" t="s">
        <v>1579</v>
      </c>
      <c r="D43" s="2526"/>
      <c r="E43" s="2526"/>
      <c r="F43" s="2527"/>
      <c r="G43" s="2528">
        <f>SUM(G38:I42)</f>
        <v>0</v>
      </c>
      <c r="H43" s="2528"/>
      <c r="I43" s="2528"/>
    </row>
    <row r="44" spans="2:9" ht="12.75" customHeight="1" x14ac:dyDescent="0.2"/>
    <row r="45" spans="2:9" ht="12.75" customHeight="1" x14ac:dyDescent="0.2">
      <c r="B45" s="1985" t="str">
        <f>"Total Federal Expenditures for 7/1/"&amp;MID('AFR20'!E2,3,2)-1&amp;"-6/30/"&amp;MID('AFR20'!E2,3,2)</f>
        <v>Total Federal Expenditures for 7/1/19-6/30/20</v>
      </c>
      <c r="C45" s="1986"/>
      <c r="D45" s="2529">
        <v>0</v>
      </c>
      <c r="E45" s="2530"/>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1"/>
      <c r="F49" s="2531"/>
      <c r="G49" s="2531"/>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E49:G49"/>
    <mergeCell ref="C40:F40"/>
    <mergeCell ref="G40:I40"/>
    <mergeCell ref="C41:F41"/>
    <mergeCell ref="G41:I41"/>
    <mergeCell ref="C42:F42"/>
    <mergeCell ref="G42:I42"/>
    <mergeCell ref="C11:D11"/>
    <mergeCell ref="D29:I29"/>
    <mergeCell ref="C37:F37"/>
    <mergeCell ref="C43:F43"/>
    <mergeCell ref="G43:I43"/>
    <mergeCell ref="D45:E45"/>
    <mergeCell ref="G37:I37"/>
    <mergeCell ref="C38:F38"/>
    <mergeCell ref="G38:I38"/>
    <mergeCell ref="C39:F39"/>
    <mergeCell ref="G39:I39"/>
    <mergeCell ref="B1:I1"/>
    <mergeCell ref="B2:I2"/>
    <mergeCell ref="B3:I3"/>
    <mergeCell ref="B4:I4"/>
    <mergeCell ref="B7:I7"/>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0" sqref="C10"/>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7" t="str">
        <f>'Single Audit Cover'!A7</f>
        <v xml:space="preserve">   Livingston Area Voc Ctr</v>
      </c>
      <c r="C1" s="2517"/>
      <c r="D1" s="2517"/>
      <c r="E1" s="2517"/>
      <c r="F1" s="2517"/>
      <c r="G1" s="2517"/>
      <c r="H1" s="2517"/>
      <c r="I1" s="2517"/>
      <c r="J1" s="2517"/>
      <c r="K1" s="2517"/>
      <c r="L1" s="1189"/>
      <c r="M1" s="1189"/>
    </row>
    <row r="2" spans="1:13" ht="12" customHeight="1" x14ac:dyDescent="0.2">
      <c r="B2" s="2519">
        <f>'Single Audit Cover'!E7</f>
        <v>17053090041</v>
      </c>
      <c r="C2" s="2519"/>
      <c r="D2" s="2519"/>
      <c r="E2" s="2519"/>
      <c r="F2" s="2519"/>
      <c r="G2" s="2519"/>
      <c r="H2" s="2519"/>
      <c r="I2" s="2519"/>
      <c r="J2" s="2519"/>
      <c r="K2" s="2519"/>
      <c r="L2" s="1190"/>
      <c r="M2" s="1191"/>
    </row>
    <row r="3" spans="1:13" ht="10.35" customHeight="1" x14ac:dyDescent="0.2">
      <c r="B3" s="2534" t="s">
        <v>1276</v>
      </c>
      <c r="C3" s="2534"/>
      <c r="D3" s="2534"/>
      <c r="E3" s="2534"/>
      <c r="F3" s="2534"/>
      <c r="G3" s="2534"/>
      <c r="H3" s="2534"/>
      <c r="I3" s="2534"/>
      <c r="J3" s="2534"/>
      <c r="K3" s="2534"/>
      <c r="L3" s="1192"/>
      <c r="M3" s="1192"/>
    </row>
    <row r="4" spans="1:13" ht="14.25" customHeight="1" x14ac:dyDescent="0.2">
      <c r="B4" s="2535" t="str">
        <f>'Single Audit Cover'!A4</f>
        <v>Year Ending June 30, 2020</v>
      </c>
      <c r="C4" s="2535"/>
      <c r="D4" s="2535"/>
      <c r="E4" s="2535"/>
      <c r="F4" s="2535"/>
      <c r="G4" s="2535"/>
      <c r="H4" s="2535"/>
      <c r="I4" s="2535"/>
      <c r="J4" s="2535"/>
      <c r="K4" s="2535"/>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35" t="s">
        <v>1287</v>
      </c>
      <c r="C7" s="2535"/>
      <c r="D7" s="2536"/>
      <c r="E7" s="2536"/>
      <c r="F7" s="2536"/>
      <c r="G7" s="2536"/>
      <c r="H7" s="2536"/>
      <c r="I7" s="2536"/>
      <c r="J7" s="2536"/>
      <c r="K7" s="2536"/>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2"/>
      <c r="C14" s="2532"/>
      <c r="D14" s="2532"/>
      <c r="E14" s="2532"/>
      <c r="F14" s="2532"/>
      <c r="G14" s="2532"/>
      <c r="H14" s="2532"/>
      <c r="I14" s="2532"/>
      <c r="J14" s="2532"/>
      <c r="K14" s="2532"/>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2"/>
      <c r="C17" s="2532"/>
      <c r="D17" s="2532"/>
      <c r="E17" s="2532"/>
      <c r="F17" s="2532"/>
      <c r="G17" s="2532"/>
      <c r="H17" s="2532"/>
      <c r="I17" s="2532"/>
      <c r="J17" s="2532"/>
      <c r="K17" s="2532"/>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37"/>
      <c r="C20" s="2537"/>
      <c r="D20" s="2532"/>
      <c r="E20" s="2532"/>
      <c r="F20" s="2532"/>
      <c r="G20" s="2532"/>
      <c r="H20" s="2532"/>
      <c r="I20" s="2532"/>
      <c r="J20" s="2532"/>
      <c r="K20" s="2532"/>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2"/>
      <c r="C23" s="2532"/>
      <c r="D23" s="2532"/>
      <c r="E23" s="2532"/>
      <c r="F23" s="2532"/>
      <c r="G23" s="2532"/>
      <c r="H23" s="2532"/>
      <c r="I23" s="2532"/>
      <c r="J23" s="2532"/>
      <c r="K23" s="2532"/>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2"/>
      <c r="C26" s="2532"/>
      <c r="D26" s="2532"/>
      <c r="E26" s="2532"/>
      <c r="F26" s="2532"/>
      <c r="G26" s="2532"/>
      <c r="H26" s="2532"/>
      <c r="I26" s="2532"/>
      <c r="J26" s="2532"/>
      <c r="K26" s="2532"/>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3"/>
      <c r="C29" s="2533"/>
      <c r="D29" s="2532"/>
      <c r="E29" s="2532"/>
      <c r="F29" s="2532"/>
      <c r="G29" s="2532"/>
      <c r="H29" s="2532"/>
      <c r="I29" s="2532"/>
      <c r="J29" s="2532"/>
      <c r="K29" s="2532"/>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3"/>
      <c r="C32" s="2533"/>
      <c r="D32" s="2532"/>
      <c r="E32" s="2532"/>
      <c r="F32" s="2532"/>
      <c r="G32" s="2532"/>
      <c r="H32" s="2532"/>
      <c r="I32" s="2532"/>
      <c r="J32" s="2532"/>
      <c r="K32" s="2532"/>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20:K20"/>
    <mergeCell ref="B23:K23"/>
    <mergeCell ref="B26:K26"/>
    <mergeCell ref="B29:K29"/>
    <mergeCell ref="B32:K32"/>
    <mergeCell ref="B1:K1"/>
    <mergeCell ref="B2:K2"/>
    <mergeCell ref="B3:K3"/>
    <mergeCell ref="B4:K4"/>
    <mergeCell ref="B7:K7"/>
    <mergeCell ref="B14:K14"/>
    <mergeCell ref="B17:K1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8" sqref="C8"/>
    </sheetView>
  </sheetViews>
  <sheetFormatPr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38" t="str">
        <f>'Single Audit Cover'!A7</f>
        <v xml:space="preserve">   Livingston Area Voc Ctr</v>
      </c>
      <c r="C1" s="2538"/>
      <c r="D1" s="2538"/>
      <c r="E1" s="2538"/>
      <c r="F1" s="2538"/>
      <c r="G1" s="2538"/>
      <c r="H1" s="2538"/>
      <c r="I1" s="2538"/>
      <c r="J1" s="2538"/>
      <c r="K1" s="2538"/>
      <c r="L1" s="1266"/>
    </row>
    <row r="2" spans="1:12" ht="12.75" customHeight="1" x14ac:dyDescent="0.2">
      <c r="B2" s="2539">
        <f>'Single Audit Cover'!E7</f>
        <v>17053090041</v>
      </c>
      <c r="C2" s="2539"/>
      <c r="D2" s="2539"/>
      <c r="E2" s="2539"/>
      <c r="F2" s="2539"/>
      <c r="G2" s="2539"/>
      <c r="H2" s="2539"/>
      <c r="I2" s="2539"/>
      <c r="J2" s="2539"/>
      <c r="K2" s="2539"/>
      <c r="L2" s="1267"/>
    </row>
    <row r="3" spans="1:12" ht="12.75" customHeight="1" x14ac:dyDescent="0.2">
      <c r="B3" s="2534" t="s">
        <v>1276</v>
      </c>
      <c r="C3" s="2534"/>
      <c r="D3" s="2534"/>
      <c r="E3" s="2534"/>
      <c r="F3" s="2534"/>
      <c r="G3" s="2534"/>
      <c r="H3" s="2534"/>
      <c r="I3" s="2534"/>
      <c r="J3" s="2534"/>
      <c r="K3" s="2534"/>
      <c r="L3" s="1192"/>
    </row>
    <row r="4" spans="1:12" ht="12.75" customHeight="1" x14ac:dyDescent="0.2">
      <c r="B4" s="2534" t="str">
        <f>'Single Audit Cover'!A4</f>
        <v>Year Ending June 30, 2020</v>
      </c>
      <c r="C4" s="2534"/>
      <c r="D4" s="2534"/>
      <c r="E4" s="2534"/>
      <c r="F4" s="2534"/>
      <c r="G4" s="2534"/>
      <c r="H4" s="2534"/>
      <c r="I4" s="2534"/>
      <c r="J4" s="2534"/>
      <c r="K4" s="2534"/>
      <c r="L4" s="1192"/>
    </row>
    <row r="5" spans="1:12" ht="5.25" customHeight="1" x14ac:dyDescent="0.2">
      <c r="B5" s="1081" t="s">
        <v>1161</v>
      </c>
      <c r="C5" s="1081"/>
      <c r="L5" s="300"/>
    </row>
    <row r="6" spans="1:12" ht="30.75" customHeight="1" x14ac:dyDescent="0.2">
      <c r="A6" s="300"/>
      <c r="B6" s="2540" t="s">
        <v>1299</v>
      </c>
      <c r="C6" s="2540"/>
      <c r="D6" s="2540"/>
      <c r="E6" s="2540"/>
      <c r="F6" s="2540"/>
      <c r="G6" s="2540"/>
      <c r="H6" s="2540"/>
      <c r="I6" s="2540"/>
      <c r="J6" s="2540"/>
      <c r="K6" s="2540"/>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4"/>
      <c r="G12" s="2524"/>
      <c r="H12" s="2524"/>
      <c r="I12" s="2524"/>
      <c r="J12" s="2524"/>
      <c r="K12" s="2524"/>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1"/>
      <c r="E14" s="2541"/>
      <c r="F14" s="2541"/>
      <c r="H14" s="1275" t="s">
        <v>1294</v>
      </c>
      <c r="I14" s="2542"/>
      <c r="J14" s="2542"/>
      <c r="K14" s="2542"/>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2"/>
      <c r="E16" s="2542"/>
      <c r="F16" s="2542"/>
      <c r="G16" s="2542"/>
      <c r="H16" s="2542"/>
      <c r="I16" s="2542"/>
      <c r="J16" s="2542"/>
      <c r="K16" s="2542"/>
      <c r="L16" s="300"/>
    </row>
    <row r="17" spans="2:12" ht="13.5" customHeight="1" x14ac:dyDescent="0.2">
      <c r="B17" s="1201" t="s">
        <v>1292</v>
      </c>
      <c r="C17" s="1201"/>
      <c r="D17" s="2543"/>
      <c r="E17" s="2543"/>
      <c r="F17" s="2543"/>
      <c r="G17" s="2543"/>
      <c r="H17" s="2543"/>
      <c r="I17" s="2543"/>
      <c r="J17" s="2543"/>
      <c r="K17" s="2543"/>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2"/>
      <c r="C20" s="2532"/>
      <c r="D20" s="2532"/>
      <c r="E20" s="2532"/>
      <c r="F20" s="2532"/>
      <c r="G20" s="2532"/>
      <c r="H20" s="2532"/>
      <c r="I20" s="2532"/>
      <c r="J20" s="2532"/>
      <c r="K20" s="2532"/>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2"/>
      <c r="C23" s="2532"/>
      <c r="D23" s="2532"/>
      <c r="E23" s="2532"/>
      <c r="F23" s="2532"/>
      <c r="G23" s="2532"/>
      <c r="H23" s="2532"/>
      <c r="I23" s="2532"/>
      <c r="J23" s="2532"/>
      <c r="K23" s="2532"/>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2"/>
      <c r="C26" s="2532"/>
      <c r="D26" s="2532"/>
      <c r="E26" s="2532"/>
      <c r="F26" s="2532"/>
      <c r="G26" s="2532"/>
      <c r="H26" s="2532"/>
      <c r="I26" s="2532"/>
      <c r="J26" s="2532"/>
      <c r="K26" s="2532"/>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2"/>
      <c r="C29" s="2532"/>
      <c r="D29" s="2532"/>
      <c r="E29" s="2532"/>
      <c r="F29" s="2532"/>
      <c r="G29" s="2532"/>
      <c r="H29" s="2532"/>
      <c r="I29" s="2532"/>
      <c r="J29" s="2532"/>
      <c r="K29" s="2532"/>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2"/>
      <c r="C32" s="2532"/>
      <c r="D32" s="2532"/>
      <c r="E32" s="2532"/>
      <c r="F32" s="2532"/>
      <c r="G32" s="2532"/>
      <c r="H32" s="2532"/>
      <c r="I32" s="2532"/>
      <c r="J32" s="2532"/>
      <c r="K32" s="2532"/>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2"/>
      <c r="C35" s="2532"/>
      <c r="D35" s="2532"/>
      <c r="E35" s="2532"/>
      <c r="F35" s="2532"/>
      <c r="G35" s="2532"/>
      <c r="H35" s="2532"/>
      <c r="I35" s="2532"/>
      <c r="J35" s="2532"/>
      <c r="K35" s="2532"/>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2"/>
      <c r="C38" s="2532"/>
      <c r="D38" s="2532"/>
      <c r="E38" s="2532"/>
      <c r="F38" s="2532"/>
      <c r="G38" s="2532"/>
      <c r="H38" s="2532"/>
      <c r="I38" s="2532"/>
      <c r="J38" s="2532"/>
      <c r="K38" s="2532"/>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2"/>
      <c r="C41" s="2532"/>
      <c r="D41" s="2532"/>
      <c r="E41" s="2532"/>
      <c r="F41" s="2532"/>
      <c r="G41" s="2532"/>
      <c r="H41" s="2532"/>
      <c r="I41" s="2532"/>
      <c r="J41" s="2532"/>
      <c r="K41" s="2532"/>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7" t="str">
        <f>'Single Audit Cover'!A7</f>
        <v xml:space="preserve">   Livingston Area Voc Ctr</v>
      </c>
      <c r="C1" s="2517"/>
      <c r="D1" s="2517"/>
      <c r="E1" s="1285"/>
    </row>
    <row r="2" spans="2:5" s="1103" customFormat="1" ht="12.75" customHeight="1" x14ac:dyDescent="0.2">
      <c r="B2" s="2519">
        <f>'Single Audit Cover'!E7</f>
        <v>17053090041</v>
      </c>
      <c r="C2" s="2519"/>
      <c r="D2" s="2519"/>
      <c r="E2" s="1286"/>
    </row>
    <row r="3" spans="2:5" ht="12.75" customHeight="1" x14ac:dyDescent="0.2">
      <c r="B3" s="2534" t="s">
        <v>1746</v>
      </c>
      <c r="C3" s="2534"/>
      <c r="D3" s="2534"/>
      <c r="E3" s="1095"/>
    </row>
    <row r="4" spans="2:5" s="1103" customFormat="1" ht="12.75" customHeight="1" x14ac:dyDescent="0.2">
      <c r="B4" s="2544" t="str">
        <f>'Single Audit Cover'!A4</f>
        <v>Year Ending June 30, 2020</v>
      </c>
      <c r="C4" s="2544"/>
      <c r="D4" s="2544"/>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21" sqref="L21"/>
    </sheetView>
  </sheetViews>
  <sheetFormatPr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0" t="s">
        <v>383</v>
      </c>
      <c r="B1" s="2140"/>
      <c r="C1" s="2140"/>
      <c r="D1" s="2140"/>
      <c r="E1" s="2140"/>
      <c r="F1" s="2140"/>
      <c r="G1" s="2140"/>
      <c r="H1" s="2140"/>
      <c r="I1" s="2140"/>
      <c r="J1" s="2140"/>
      <c r="K1" s="2140"/>
      <c r="L1" s="2140"/>
      <c r="M1" s="214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50" t="str">
        <f>IF(SUM(J10)&lt;=0.0999999,"","Enter the Tax Rates by moving the decimal two places to the left.")</f>
        <v/>
      </c>
      <c r="E11" s="2151"/>
      <c r="F11" s="2151"/>
      <c r="G11" s="2151"/>
      <c r="H11" s="2151"/>
      <c r="I11" s="2151"/>
      <c r="J11" s="215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764878</v>
      </c>
      <c r="E16" s="1597"/>
      <c r="F16" s="1596">
        <f>SUM('Acct Summary 7-8'!C17,'Acct Summary 7-8'!D17,'Acct Summary 7-8'!F17)</f>
        <v>753810</v>
      </c>
      <c r="G16" s="1597"/>
      <c r="H16" s="1596">
        <f>SUM(D16-F16)</f>
        <v>11068</v>
      </c>
      <c r="I16" s="1598"/>
      <c r="J16" s="1596">
        <f>SUM('Acct Summary 7-8'!C81,'Acct Summary 7-8'!D81,'Acct Summary 7-8'!F81,'Acct Summary 7-8'!I81)</f>
        <v>815748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1"/>
      <c r="C54" s="2142"/>
      <c r="D54" s="2142"/>
      <c r="E54" s="2142"/>
      <c r="F54" s="2142"/>
      <c r="G54" s="2142"/>
      <c r="H54" s="2142"/>
      <c r="I54" s="2142"/>
      <c r="J54" s="2142"/>
      <c r="K54" s="2142"/>
      <c r="L54" s="2143"/>
      <c r="M54" s="357"/>
    </row>
    <row r="55" spans="1:13" ht="12.75" customHeight="1" x14ac:dyDescent="0.2">
      <c r="B55" s="2144"/>
      <c r="C55" s="2145"/>
      <c r="D55" s="2145"/>
      <c r="E55" s="2145"/>
      <c r="F55" s="2145"/>
      <c r="G55" s="2145"/>
      <c r="H55" s="2145"/>
      <c r="I55" s="2145"/>
      <c r="J55" s="2145"/>
      <c r="K55" s="2145"/>
      <c r="L55" s="2146"/>
      <c r="M55" s="357"/>
    </row>
    <row r="56" spans="1:13" ht="12.75" customHeight="1" x14ac:dyDescent="0.2">
      <c r="B56" s="2144"/>
      <c r="C56" s="2145"/>
      <c r="D56" s="2145"/>
      <c r="E56" s="2145"/>
      <c r="F56" s="2145"/>
      <c r="G56" s="2145"/>
      <c r="H56" s="2145"/>
      <c r="I56" s="2145"/>
      <c r="J56" s="2145"/>
      <c r="K56" s="2145"/>
      <c r="L56" s="2146"/>
      <c r="M56" s="217"/>
    </row>
    <row r="57" spans="1:13" ht="12.75" customHeight="1" x14ac:dyDescent="0.2">
      <c r="B57" s="2144"/>
      <c r="C57" s="2145"/>
      <c r="D57" s="2145"/>
      <c r="E57" s="2145"/>
      <c r="F57" s="2145"/>
      <c r="G57" s="2145"/>
      <c r="H57" s="2145"/>
      <c r="I57" s="2145"/>
      <c r="J57" s="2145"/>
      <c r="K57" s="2145"/>
      <c r="L57" s="2146"/>
      <c r="M57" s="217"/>
    </row>
    <row r="58" spans="1:13" x14ac:dyDescent="0.2">
      <c r="B58" s="2147"/>
      <c r="C58" s="2148"/>
      <c r="D58" s="2148"/>
      <c r="E58" s="2148"/>
      <c r="F58" s="2148"/>
      <c r="G58" s="2148"/>
      <c r="H58" s="2148"/>
      <c r="I58" s="2148"/>
      <c r="J58" s="2148"/>
      <c r="K58" s="2148"/>
      <c r="L58" s="214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2"/>
      <c r="D61" s="215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2" sqref="H12"/>
    </sheetView>
  </sheetViews>
  <sheetFormatPr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5"/>
      <c r="B1" s="2156"/>
      <c r="C1" s="2156"/>
      <c r="D1" s="361"/>
      <c r="E1" s="361"/>
      <c r="F1" s="361"/>
      <c r="G1" s="361"/>
      <c r="H1" s="361"/>
      <c r="I1" s="361"/>
      <c r="J1" s="361"/>
      <c r="K1" s="361"/>
      <c r="L1" s="361"/>
      <c r="M1" s="361"/>
      <c r="N1" s="361"/>
      <c r="O1" s="2155"/>
      <c r="P1" s="2156"/>
      <c r="Q1" s="2156"/>
    </row>
    <row r="2" spans="1:18" ht="15" x14ac:dyDescent="0.2">
      <c r="A2" s="2159" t="s">
        <v>552</v>
      </c>
      <c r="B2" s="2159"/>
      <c r="C2" s="2159"/>
      <c r="D2" s="2159"/>
      <c r="E2" s="2159"/>
      <c r="F2" s="2159"/>
      <c r="G2" s="2159"/>
      <c r="H2" s="2159"/>
      <c r="I2" s="2159"/>
      <c r="J2" s="2159"/>
      <c r="K2" s="2159"/>
      <c r="L2" s="2159"/>
      <c r="M2" s="2159"/>
      <c r="N2" s="2159"/>
      <c r="O2" s="2159"/>
      <c r="P2" s="2159"/>
      <c r="Q2" s="2159"/>
      <c r="R2" s="2159"/>
    </row>
    <row r="3" spans="1:18" ht="12.75" x14ac:dyDescent="0.2">
      <c r="A3" s="2160" t="s">
        <v>1399</v>
      </c>
      <c r="B3" s="2160"/>
      <c r="C3" s="2160"/>
      <c r="D3" s="2160"/>
      <c r="E3" s="2160"/>
      <c r="F3" s="2160"/>
      <c r="G3" s="2160"/>
      <c r="H3" s="2160"/>
      <c r="I3" s="2160"/>
      <c r="J3" s="2160"/>
      <c r="K3" s="2160"/>
      <c r="L3" s="2160"/>
      <c r="M3" s="2160"/>
      <c r="N3" s="2160"/>
      <c r="O3" s="2160"/>
      <c r="P3" s="2160"/>
      <c r="Q3" s="2160"/>
      <c r="R3" s="2160"/>
    </row>
    <row r="4" spans="1:18" x14ac:dyDescent="0.2">
      <c r="A4" s="2161" t="s">
        <v>1540</v>
      </c>
      <c r="B4" s="2161"/>
      <c r="C4" s="2161"/>
      <c r="D4" s="2161"/>
      <c r="E4" s="2161"/>
      <c r="F4" s="2161"/>
      <c r="G4" s="2161"/>
      <c r="H4" s="2161"/>
      <c r="I4" s="2161"/>
      <c r="J4" s="2161"/>
      <c r="K4" s="2161"/>
      <c r="L4" s="2161"/>
      <c r="M4" s="2161"/>
      <c r="N4" s="2161"/>
      <c r="O4" s="2161"/>
      <c r="P4" s="2161"/>
      <c r="Q4" s="2161"/>
      <c r="R4" s="216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Livingston Area Voc Ctr</v>
      </c>
      <c r="E7" s="368"/>
      <c r="G7" s="247"/>
      <c r="H7" s="364"/>
      <c r="I7" s="364"/>
      <c r="J7" s="364"/>
      <c r="K7" s="364"/>
      <c r="L7" s="307"/>
      <c r="M7" s="307"/>
      <c r="N7" s="307"/>
      <c r="O7" s="307"/>
      <c r="P7" s="307"/>
    </row>
    <row r="8" spans="1:18" ht="12.75" x14ac:dyDescent="0.2">
      <c r="A8" s="307"/>
      <c r="B8" s="307"/>
      <c r="C8" s="366" t="s">
        <v>1117</v>
      </c>
      <c r="D8" s="369">
        <f>COVER!A13</f>
        <v>17053090041</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815748</v>
      </c>
      <c r="I12" s="380"/>
      <c r="J12" s="380"/>
      <c r="K12" s="1609">
        <f>TRUNC((H12/H13*100000),5)/100000</f>
        <v>1.0665073384000001</v>
      </c>
      <c r="L12" s="381"/>
      <c r="M12" s="337" t="s">
        <v>1136</v>
      </c>
      <c r="N12" s="337"/>
      <c r="O12" s="1612">
        <v>0.35</v>
      </c>
      <c r="P12" s="213"/>
      <c r="Q12" s="213"/>
    </row>
    <row r="13" spans="1:18" s="382" customFormat="1" ht="12.75" x14ac:dyDescent="0.2">
      <c r="A13" s="213"/>
      <c r="B13" s="377"/>
      <c r="C13" s="2157" t="s">
        <v>1315</v>
      </c>
      <c r="D13" s="2158"/>
      <c r="E13" s="213"/>
      <c r="F13" s="383" t="s">
        <v>788</v>
      </c>
      <c r="G13" s="378"/>
      <c r="H13" s="1601">
        <f>SUM('Acct Summary 7-8'!C8+'Acct Summary 7-8'!D8+'Acct Summary 7-8'!F8+'Acct Summary 7-8'!I8)+H14</f>
        <v>764878</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753810</v>
      </c>
      <c r="I17" s="380"/>
      <c r="J17" s="389"/>
      <c r="K17" s="1609">
        <f>TRUNC((H17/H18*100000),5)/100000</f>
        <v>0.98552971840000003</v>
      </c>
      <c r="L17" s="381"/>
      <c r="M17" s="390" t="s">
        <v>1163</v>
      </c>
      <c r="O17" s="1615" t="str">
        <f>IF(AND(O16="2", J20 &gt; 2),"1",IF(AND(O16 = "1", J20 &gt; 2),"2",IF(AND(O16="1", J20 &gt;1),"1","0")))</f>
        <v>0</v>
      </c>
      <c r="P17" s="213"/>
    </row>
    <row r="18" spans="1:18" s="382" customFormat="1" ht="11.25" x14ac:dyDescent="0.2">
      <c r="A18" s="213"/>
      <c r="B18" s="377"/>
      <c r="C18" s="2157" t="s">
        <v>1308</v>
      </c>
      <c r="D18" s="2158"/>
      <c r="E18" s="213"/>
      <c r="F18" s="391" t="s">
        <v>789</v>
      </c>
      <c r="G18" s="378"/>
      <c r="H18" s="1601">
        <f>SUM('Acct Summary 7-8'!C8+'Acct Summary 7-8'!D8+'Acct Summary 7-8'!F8+'Acct Summary 7-8'!I8)+H19</f>
        <v>764878</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4" t="s">
        <v>1398</v>
      </c>
      <c r="D24" s="2154"/>
      <c r="E24" s="213"/>
      <c r="F24" s="213" t="s">
        <v>442</v>
      </c>
      <c r="G24" s="378"/>
      <c r="H24" s="1601">
        <f>SUM('Assets-Liab 5-6'!C4+'Assets-Liab 5-6'!D4+'Assets-Liab 5-6'!F4+'Assets-Liab 5-6'!I4+'Assets-Liab 5-6'!C5+'Assets-Liab 5-6'!D5+'Assets-Liab 5-6'!F5+'Assets-Liab 5-6'!I5)</f>
        <v>815748</v>
      </c>
      <c r="I24" s="394"/>
      <c r="J24" s="394"/>
      <c r="K24" s="1605">
        <f>TRUNC(((H24/H25*100000)/100000),2)</f>
        <v>389.57</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2093.9166700000001</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pane ySplit="2" topLeftCell="A17" activePane="bottomLeft" state="frozen"/>
      <selection pane="bottomLeft" activeCell="H29" sqref="H29"/>
    </sheetView>
  </sheetViews>
  <sheetFormatPr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4" t="s">
        <v>967</v>
      </c>
      <c r="B3" s="2165"/>
      <c r="C3" s="1351"/>
      <c r="D3" s="1352"/>
      <c r="E3" s="1352"/>
      <c r="F3" s="1352"/>
      <c r="G3" s="1352"/>
      <c r="H3" s="1352"/>
      <c r="I3" s="1352"/>
      <c r="J3" s="1352"/>
      <c r="K3" s="1352"/>
      <c r="L3" s="1352"/>
      <c r="M3" s="1353"/>
      <c r="N3" s="1354"/>
    </row>
    <row r="4" spans="1:14" ht="13.5" customHeight="1" x14ac:dyDescent="0.2">
      <c r="A4" s="427" t="s">
        <v>1635</v>
      </c>
      <c r="B4" s="428"/>
      <c r="C4" s="1622">
        <v>815748</v>
      </c>
      <c r="D4" s="1623"/>
      <c r="E4" s="1623"/>
      <c r="F4" s="1623"/>
      <c r="G4" s="1623"/>
      <c r="H4" s="1623"/>
      <c r="I4" s="1623"/>
      <c r="J4" s="1624"/>
      <c r="K4" s="1623"/>
      <c r="L4" s="1623">
        <v>56357</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815748</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56357</v>
      </c>
      <c r="M13" s="1625"/>
      <c r="N13" s="1626"/>
    </row>
    <row r="14" spans="1:14" ht="18" customHeight="1" thickTop="1" x14ac:dyDescent="0.2">
      <c r="A14" s="2166" t="s">
        <v>146</v>
      </c>
      <c r="B14" s="2167"/>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463235</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463235</v>
      </c>
      <c r="N23" s="1644">
        <f>SUM(N21:N22)</f>
        <v>0</v>
      </c>
    </row>
    <row r="24" spans="1:14" ht="18" customHeight="1" thickTop="1" x14ac:dyDescent="0.2">
      <c r="A24" s="2168" t="s">
        <v>594</v>
      </c>
      <c r="B24" s="2169"/>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56357</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56357</v>
      </c>
      <c r="M34" s="1625"/>
      <c r="N34" s="1635"/>
    </row>
    <row r="35" spans="1:14" ht="18" customHeight="1" thickTop="1" x14ac:dyDescent="0.2">
      <c r="A35" s="2170" t="s">
        <v>526</v>
      </c>
      <c r="B35" s="2171"/>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815748</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463235</v>
      </c>
      <c r="N40" s="1654"/>
    </row>
    <row r="41" spans="1:14" ht="13.5" customHeight="1" thickBot="1" x14ac:dyDescent="0.25">
      <c r="A41" s="1475" t="s">
        <v>650</v>
      </c>
      <c r="B41" s="1454"/>
      <c r="C41" s="1644">
        <f>(SUM(C34,C37,C38,C39))</f>
        <v>815748</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56357</v>
      </c>
      <c r="M41" s="1644">
        <f>SUM(M40)</f>
        <v>463235</v>
      </c>
      <c r="N41" s="1644">
        <f>SUM(N37)</f>
        <v>0</v>
      </c>
    </row>
    <row r="42" spans="1:14" ht="13.5" thickTop="1" x14ac:dyDescent="0.2"/>
    <row r="43" spans="1:14" x14ac:dyDescent="0.2">
      <c r="A43" s="242"/>
      <c r="C43" s="443"/>
    </row>
    <row r="44" spans="1:14" x14ac:dyDescent="0.2">
      <c r="A44" s="242"/>
      <c r="C44" s="443"/>
    </row>
  </sheetData>
  <sheetProtection sheet="1" objects="1" scenarios="1"/>
  <mergeCells count="5">
    <mergeCell ref="A1:A2"/>
    <mergeCell ref="A3:B3"/>
    <mergeCell ref="A14:B14"/>
    <mergeCell ref="A24:B24"/>
    <mergeCell ref="A35:B35"/>
  </mergeCells>
  <phoneticPr fontId="7" type="noConversion"/>
  <printOptions headings="1" gridLinesSet="0"/>
  <pageMargins left="0.3" right="0.15" top="0.86" bottom="0" header="0.48"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2" activePane="bottomLeft" state="frozen"/>
      <selection pane="bottomLeft" activeCell="C79" sqref="C79"/>
    </sheetView>
  </sheetViews>
  <sheetFormatPr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9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72" t="s">
        <v>1167</v>
      </c>
      <c r="B3" s="2173"/>
      <c r="C3" s="1356"/>
      <c r="D3" s="1357"/>
      <c r="E3" s="1357"/>
      <c r="F3" s="1357"/>
      <c r="G3" s="1357"/>
      <c r="H3" s="1357"/>
      <c r="I3" s="1357"/>
      <c r="J3" s="1357"/>
      <c r="K3" s="1358"/>
      <c r="L3" s="446"/>
    </row>
    <row r="4" spans="1:13" ht="15.75" customHeight="1" x14ac:dyDescent="0.2">
      <c r="A4" s="1587" t="s">
        <v>1485</v>
      </c>
      <c r="B4" s="1588">
        <v>1000</v>
      </c>
      <c r="C4" s="1656">
        <f>'Revenues 9-14'!C109</f>
        <v>518082</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246796</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0</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764878</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c r="D9" s="1663"/>
      <c r="E9" s="1636"/>
      <c r="F9" s="1636"/>
      <c r="G9" s="1664"/>
      <c r="H9" s="1636"/>
      <c r="I9" s="1659" t="s">
        <v>1161</v>
      </c>
      <c r="J9" s="1633"/>
      <c r="K9" s="1636"/>
      <c r="L9" s="325"/>
    </row>
    <row r="10" spans="1:13" s="452" customFormat="1" ht="13.5" thickBot="1" x14ac:dyDescent="0.25">
      <c r="A10" s="1475" t="s">
        <v>1165</v>
      </c>
      <c r="B10" s="1456"/>
      <c r="C10" s="1644">
        <f>SUM(C8:C9)</f>
        <v>764878</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66" t="s">
        <v>1168</v>
      </c>
      <c r="B11" s="2167"/>
      <c r="C11" s="1652"/>
      <c r="D11" s="1653"/>
      <c r="E11" s="1653"/>
      <c r="F11" s="1653"/>
      <c r="G11" s="1653"/>
      <c r="H11" s="1653"/>
      <c r="I11" s="1653"/>
      <c r="J11" s="1653"/>
      <c r="K11" s="1665"/>
      <c r="L11" s="451"/>
    </row>
    <row r="12" spans="1:13" ht="15.75" customHeight="1" x14ac:dyDescent="0.2">
      <c r="A12" s="1359" t="s">
        <v>453</v>
      </c>
      <c r="B12" s="1361">
        <v>1000</v>
      </c>
      <c r="C12" s="1656">
        <f>'Expenditures 15-22'!K33</f>
        <v>541389</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212421</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753810</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753810</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192" t="s">
        <v>1639</v>
      </c>
      <c r="B20" s="2193"/>
      <c r="C20" s="1672">
        <f>C8-C17</f>
        <v>11068</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174" t="s">
        <v>591</v>
      </c>
      <c r="B21" s="2175"/>
      <c r="C21" s="1652"/>
      <c r="D21" s="1653"/>
      <c r="E21" s="1653"/>
      <c r="F21" s="1653"/>
      <c r="G21" s="1653"/>
      <c r="H21" s="1653"/>
      <c r="I21" s="1653"/>
      <c r="J21" s="1653"/>
      <c r="K21" s="1665"/>
      <c r="L21" s="453"/>
    </row>
    <row r="22" spans="1:12" ht="15.75" customHeight="1" collapsed="1" x14ac:dyDescent="0.2">
      <c r="A22" s="2178" t="s">
        <v>592</v>
      </c>
      <c r="B22" s="2179"/>
      <c r="C22" s="1632"/>
      <c r="D22" s="1632"/>
      <c r="E22" s="1632"/>
      <c r="F22" s="1632"/>
      <c r="G22" s="1632"/>
      <c r="H22" s="1632"/>
      <c r="I22" s="1632"/>
      <c r="J22" s="1632"/>
      <c r="K22" s="1632"/>
      <c r="L22" s="325"/>
    </row>
    <row r="23" spans="1:12" s="433" customFormat="1" ht="15.75" customHeight="1" x14ac:dyDescent="0.2">
      <c r="A23" s="2196" t="s">
        <v>290</v>
      </c>
      <c r="B23" s="2197"/>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8" t="s">
        <v>974</v>
      </c>
      <c r="B32" s="2199"/>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76" t="s">
        <v>371</v>
      </c>
      <c r="B44" s="2177"/>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78" t="s">
        <v>108</v>
      </c>
      <c r="B45" s="2179"/>
      <c r="C45" s="1675"/>
      <c r="D45" s="1675"/>
      <c r="E45" s="1675"/>
      <c r="F45" s="1675"/>
      <c r="G45" s="1675"/>
      <c r="H45" s="1675"/>
      <c r="I45" s="1675"/>
      <c r="J45" s="1675"/>
      <c r="K45" s="1675"/>
      <c r="L45" s="325"/>
    </row>
    <row r="46" spans="1:12" s="433" customFormat="1" ht="15.75" customHeight="1" x14ac:dyDescent="0.2">
      <c r="A46" s="2180" t="s">
        <v>109</v>
      </c>
      <c r="B46" s="218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82" t="s">
        <v>437</v>
      </c>
      <c r="B76" s="2183"/>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84" t="s">
        <v>1169</v>
      </c>
      <c r="B77" s="2185"/>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8" t="s">
        <v>593</v>
      </c>
      <c r="B78" s="2189"/>
      <c r="C78" s="1679">
        <f t="shared" ref="C78:K78" si="9">C20+C77</f>
        <v>11068</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988">
        <v>804680</v>
      </c>
      <c r="D79" s="1680"/>
      <c r="E79" s="1680"/>
      <c r="F79" s="1680"/>
      <c r="G79" s="1680"/>
      <c r="H79" s="1680"/>
      <c r="I79" s="1680"/>
      <c r="J79" s="1680"/>
      <c r="K79" s="1680"/>
      <c r="L79" s="325"/>
    </row>
    <row r="80" spans="1:12" x14ac:dyDescent="0.2">
      <c r="A80" s="2194" t="s">
        <v>1775</v>
      </c>
      <c r="B80" s="2195"/>
      <c r="C80" s="1624"/>
      <c r="D80" s="1624"/>
      <c r="E80" s="1624"/>
      <c r="F80" s="1624"/>
      <c r="G80" s="1624"/>
      <c r="H80" s="1624"/>
      <c r="I80" s="1624"/>
      <c r="J80" s="1624"/>
      <c r="K80" s="1624"/>
      <c r="L80" s="325"/>
    </row>
    <row r="81" spans="1:12" ht="13.5" thickBot="1" x14ac:dyDescent="0.25">
      <c r="A81" s="2186" t="str">
        <f>"Fund Balances - June 30, "&amp;'AFR20'!E2</f>
        <v>Fund Balances - June 30, 2020</v>
      </c>
      <c r="B81" s="2187"/>
      <c r="C81" s="1644">
        <f>(SUM(C78:C80))</f>
        <v>815748</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11068</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1.3567915581772802E-2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7" type="noConversion"/>
  <printOptions headings="1"/>
  <pageMargins left="0.21" right="0" top="0.8" bottom="0.48" header="0.3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29" sqref="C29"/>
    </sheetView>
  </sheetViews>
  <sheetFormatPr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0" t="s">
        <v>1782</v>
      </c>
      <c r="B1" s="416"/>
      <c r="C1" s="417" t="s">
        <v>422</v>
      </c>
      <c r="D1" s="417" t="s">
        <v>423</v>
      </c>
      <c r="E1" s="417" t="s">
        <v>424</v>
      </c>
      <c r="F1" s="417" t="s">
        <v>425</v>
      </c>
      <c r="G1" s="417" t="s">
        <v>426</v>
      </c>
      <c r="H1" s="417" t="s">
        <v>427</v>
      </c>
      <c r="I1" s="417" t="s">
        <v>428</v>
      </c>
      <c r="J1" s="417" t="s">
        <v>429</v>
      </c>
      <c r="K1" s="417" t="s">
        <v>751</v>
      </c>
    </row>
    <row r="2" spans="1:12" ht="36" x14ac:dyDescent="0.2">
      <c r="A2" s="219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f>1304368-803630-51</f>
        <v>500687</v>
      </c>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500687</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6935</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6935</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10380</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10380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80</v>
      </c>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c r="D107" s="1623"/>
      <c r="E107" s="1623"/>
      <c r="F107" s="1623"/>
      <c r="G107" s="1623"/>
      <c r="H107" s="1623"/>
      <c r="I107" s="1623"/>
      <c r="J107" s="1624"/>
      <c r="K107" s="1623"/>
    </row>
    <row r="108" spans="1:12" ht="12.75" customHeight="1" thickBot="1" x14ac:dyDescent="0.25">
      <c r="A108" s="1455" t="s">
        <v>484</v>
      </c>
      <c r="B108" s="1457"/>
      <c r="C108" s="1683">
        <f>SUM(C95:C107)</f>
        <v>80</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518082</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246796</v>
      </c>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246796</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0" t="s">
        <v>395</v>
      </c>
      <c r="B169" s="2201"/>
      <c r="C169" s="1708">
        <f t="shared" ref="C169:K169" si="6">SUM(C132,C141,C145,C146:C150,C155,C156:C167,C168)</f>
        <v>246796</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246796</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2" t="s">
        <v>1478</v>
      </c>
      <c r="B172" s="2203"/>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6" t="s">
        <v>1649</v>
      </c>
      <c r="B175" s="2207"/>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0" t="s">
        <v>1648</v>
      </c>
      <c r="B176" s="2211"/>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08" t="s">
        <v>780</v>
      </c>
      <c r="B181" s="2209"/>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4" t="s">
        <v>1783</v>
      </c>
      <c r="B182" s="2205"/>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0</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0</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764878</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66" bottom="0.46" header="0.39"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87" activePane="bottomLeft" state="frozen"/>
      <selection pane="bottomLeft" activeCell="L114" sqref="L114"/>
    </sheetView>
  </sheetViews>
  <sheetFormatPr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0"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9" t="s">
        <v>294</v>
      </c>
      <c r="B3" s="2230"/>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c r="D8" s="1623"/>
      <c r="E8" s="1623"/>
      <c r="F8" s="1623"/>
      <c r="G8" s="1623"/>
      <c r="H8" s="1623"/>
      <c r="I8" s="1624"/>
      <c r="J8" s="1624"/>
      <c r="K8" s="1722">
        <f t="shared" si="0"/>
        <v>0</v>
      </c>
      <c r="L8" s="1623"/>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v>60</v>
      </c>
      <c r="F12" s="1623"/>
      <c r="G12" s="1623"/>
      <c r="H12" s="1623"/>
      <c r="I12" s="1624"/>
      <c r="J12" s="1624"/>
      <c r="K12" s="1722">
        <f t="shared" si="0"/>
        <v>60</v>
      </c>
      <c r="L12" s="1623">
        <v>1200</v>
      </c>
    </row>
    <row r="13" spans="1:14" x14ac:dyDescent="0.2">
      <c r="A13" s="1319" t="s">
        <v>718</v>
      </c>
      <c r="B13" s="503">
        <v>1400</v>
      </c>
      <c r="C13" s="1623">
        <v>446822</v>
      </c>
      <c r="D13" s="1623">
        <v>47114</v>
      </c>
      <c r="E13" s="1623">
        <v>15742</v>
      </c>
      <c r="F13" s="1623">
        <v>27531</v>
      </c>
      <c r="G13" s="1623">
        <v>4120</v>
      </c>
      <c r="H13" s="1623"/>
      <c r="I13" s="1624"/>
      <c r="J13" s="1624"/>
      <c r="K13" s="1722">
        <f t="shared" si="0"/>
        <v>541329</v>
      </c>
      <c r="L13" s="1623">
        <v>565175</v>
      </c>
    </row>
    <row r="14" spans="1:14" x14ac:dyDescent="0.2">
      <c r="A14" s="1319" t="s">
        <v>957</v>
      </c>
      <c r="B14" s="503">
        <v>1500</v>
      </c>
      <c r="C14" s="1623"/>
      <c r="D14" s="1623"/>
      <c r="E14" s="1623"/>
      <c r="F14" s="1623"/>
      <c r="G14" s="1623"/>
      <c r="H14" s="1623"/>
      <c r="I14" s="1624"/>
      <c r="J14" s="1624"/>
      <c r="K14" s="1722">
        <f t="shared" si="0"/>
        <v>0</v>
      </c>
      <c r="L14" s="1623"/>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446822</v>
      </c>
      <c r="D33" s="1724">
        <f t="shared" ref="D33:L33" si="1">SUM(D5:D32)</f>
        <v>47114</v>
      </c>
      <c r="E33" s="1724">
        <f t="shared" si="1"/>
        <v>15802</v>
      </c>
      <c r="F33" s="1724">
        <f t="shared" si="1"/>
        <v>27531</v>
      </c>
      <c r="G33" s="1724">
        <f t="shared" si="1"/>
        <v>4120</v>
      </c>
      <c r="H33" s="1724">
        <f t="shared" si="1"/>
        <v>0</v>
      </c>
      <c r="I33" s="1724">
        <f t="shared" si="1"/>
        <v>0</v>
      </c>
      <c r="J33" s="1724">
        <f t="shared" si="1"/>
        <v>0</v>
      </c>
      <c r="K33" s="1724">
        <f t="shared" si="1"/>
        <v>541389</v>
      </c>
      <c r="L33" s="1724">
        <f t="shared" si="1"/>
        <v>566375</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47088</v>
      </c>
      <c r="D36" s="1636">
        <v>19752</v>
      </c>
      <c r="E36" s="1636"/>
      <c r="F36" s="1636"/>
      <c r="G36" s="1636"/>
      <c r="H36" s="1636"/>
      <c r="I36" s="1624"/>
      <c r="J36" s="1624"/>
      <c r="K36" s="1722">
        <f t="shared" ref="K36:K41" si="2">SUM(C36:J36)</f>
        <v>66840</v>
      </c>
      <c r="L36" s="1623">
        <v>66600</v>
      </c>
    </row>
    <row r="37" spans="1:14" x14ac:dyDescent="0.2">
      <c r="A37" s="1319" t="s">
        <v>1083</v>
      </c>
      <c r="B37" s="503">
        <v>2120</v>
      </c>
      <c r="C37" s="1623">
        <v>11119</v>
      </c>
      <c r="D37" s="1623">
        <v>3679</v>
      </c>
      <c r="E37" s="1623"/>
      <c r="F37" s="1623"/>
      <c r="G37" s="1623"/>
      <c r="H37" s="1623"/>
      <c r="I37" s="1624"/>
      <c r="J37" s="1624"/>
      <c r="K37" s="1722">
        <f t="shared" si="2"/>
        <v>14798</v>
      </c>
      <c r="L37" s="1623">
        <v>14900</v>
      </c>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58207</v>
      </c>
      <c r="D42" s="1724">
        <f t="shared" ref="D42:L42" si="3">SUM(D36:D41)</f>
        <v>23431</v>
      </c>
      <c r="E42" s="1724">
        <f t="shared" si="3"/>
        <v>0</v>
      </c>
      <c r="F42" s="1724">
        <f t="shared" si="3"/>
        <v>0</v>
      </c>
      <c r="G42" s="1724">
        <f t="shared" si="3"/>
        <v>0</v>
      </c>
      <c r="H42" s="1724">
        <f t="shared" si="3"/>
        <v>0</v>
      </c>
      <c r="I42" s="1724">
        <f t="shared" si="3"/>
        <v>0</v>
      </c>
      <c r="J42" s="1724">
        <f t="shared" si="3"/>
        <v>0</v>
      </c>
      <c r="K42" s="1724">
        <f t="shared" si="3"/>
        <v>81638</v>
      </c>
      <c r="L42" s="1724">
        <f t="shared" si="3"/>
        <v>81500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c r="F44" s="1636"/>
      <c r="G44" s="1636"/>
      <c r="H44" s="1636"/>
      <c r="I44" s="1624"/>
      <c r="J44" s="1624"/>
      <c r="K44" s="1728">
        <f>SUM(C44:J44)</f>
        <v>0</v>
      </c>
      <c r="L44" s="1636"/>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0</v>
      </c>
      <c r="D47" s="1724">
        <f t="shared" ref="D47:K47" si="4">SUM(D44:D46)</f>
        <v>0</v>
      </c>
      <c r="E47" s="1724">
        <f t="shared" si="4"/>
        <v>0</v>
      </c>
      <c r="F47" s="1724">
        <f t="shared" si="4"/>
        <v>0</v>
      </c>
      <c r="G47" s="1724">
        <f t="shared" si="4"/>
        <v>0</v>
      </c>
      <c r="H47" s="1724">
        <f t="shared" si="4"/>
        <v>0</v>
      </c>
      <c r="I47" s="1724">
        <f t="shared" si="4"/>
        <v>0</v>
      </c>
      <c r="J47" s="1724">
        <f t="shared" si="4"/>
        <v>0</v>
      </c>
      <c r="K47" s="1724">
        <f t="shared" si="4"/>
        <v>0</v>
      </c>
      <c r="L47" s="1724">
        <f>SUM(L44:L46)</f>
        <v>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c r="F49" s="1636"/>
      <c r="G49" s="1636"/>
      <c r="H49" s="1636"/>
      <c r="I49" s="1624"/>
      <c r="J49" s="1624"/>
      <c r="K49" s="1728">
        <f>SUM(C49:J49)</f>
        <v>0</v>
      </c>
      <c r="L49" s="1636"/>
    </row>
    <row r="50" spans="1:14" x14ac:dyDescent="0.2">
      <c r="A50" s="1319" t="s">
        <v>813</v>
      </c>
      <c r="B50" s="503">
        <v>2320</v>
      </c>
      <c r="C50" s="1623"/>
      <c r="D50" s="1623"/>
      <c r="E50" s="1623"/>
      <c r="F50" s="1623"/>
      <c r="G50" s="1623"/>
      <c r="H50" s="1623"/>
      <c r="I50" s="1624"/>
      <c r="J50" s="1624"/>
      <c r="K50" s="1728">
        <f>SUM(C50:J50)</f>
        <v>0</v>
      </c>
      <c r="L50" s="1623"/>
    </row>
    <row r="51" spans="1:14" x14ac:dyDescent="0.2">
      <c r="A51" s="1319" t="s">
        <v>42</v>
      </c>
      <c r="B51" s="503">
        <v>2330</v>
      </c>
      <c r="C51" s="1623">
        <v>38617</v>
      </c>
      <c r="D51" s="1623">
        <v>9026</v>
      </c>
      <c r="E51" s="1623">
        <v>20572</v>
      </c>
      <c r="F51" s="1623">
        <v>4983</v>
      </c>
      <c r="G51" s="1623">
        <v>500</v>
      </c>
      <c r="H51" s="1623"/>
      <c r="I51" s="1624"/>
      <c r="J51" s="1624"/>
      <c r="K51" s="1728">
        <f>SUM(C51:J51)</f>
        <v>73698</v>
      </c>
      <c r="L51" s="1623">
        <v>74964</v>
      </c>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38617</v>
      </c>
      <c r="D53" s="1724">
        <f t="shared" ref="D53:L53" si="5">SUM(D49:D52)</f>
        <v>9026</v>
      </c>
      <c r="E53" s="1724">
        <f t="shared" si="5"/>
        <v>20572</v>
      </c>
      <c r="F53" s="1724">
        <f t="shared" si="5"/>
        <v>4983</v>
      </c>
      <c r="G53" s="1724">
        <f t="shared" si="5"/>
        <v>500</v>
      </c>
      <c r="H53" s="1724">
        <f t="shared" si="5"/>
        <v>0</v>
      </c>
      <c r="I53" s="1724">
        <f t="shared" si="5"/>
        <v>0</v>
      </c>
      <c r="J53" s="1724">
        <f t="shared" si="5"/>
        <v>0</v>
      </c>
      <c r="K53" s="1724">
        <f t="shared" si="5"/>
        <v>73698</v>
      </c>
      <c r="L53" s="1724">
        <f t="shared" si="5"/>
        <v>74964</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c r="D60" s="1623"/>
      <c r="E60" s="1623"/>
      <c r="F60" s="1623"/>
      <c r="G60" s="1623"/>
      <c r="H60" s="1623"/>
      <c r="I60" s="1624"/>
      <c r="J60" s="1624"/>
      <c r="K60" s="1728">
        <f t="shared" si="7"/>
        <v>0</v>
      </c>
      <c r="L60" s="1623"/>
      <c r="M60" s="501"/>
      <c r="N60" s="501"/>
    </row>
    <row r="61" spans="1:14" s="321" customFormat="1" x14ac:dyDescent="0.2">
      <c r="A61" s="1319" t="s">
        <v>195</v>
      </c>
      <c r="B61" s="503">
        <v>2540</v>
      </c>
      <c r="C61" s="1623"/>
      <c r="D61" s="1623"/>
      <c r="E61" s="1623">
        <v>24300</v>
      </c>
      <c r="F61" s="1623">
        <v>25785</v>
      </c>
      <c r="G61" s="1623"/>
      <c r="H61" s="1623">
        <v>7000</v>
      </c>
      <c r="I61" s="1624"/>
      <c r="J61" s="1624"/>
      <c r="K61" s="1728">
        <f t="shared" si="7"/>
        <v>57085</v>
      </c>
      <c r="L61" s="1623">
        <v>57300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c r="F63" s="1623"/>
      <c r="G63" s="1623"/>
      <c r="H63" s="1623"/>
      <c r="I63" s="1624"/>
      <c r="J63" s="1624"/>
      <c r="K63" s="1728">
        <f t="shared" si="7"/>
        <v>0</v>
      </c>
      <c r="L63" s="1623"/>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0</v>
      </c>
      <c r="D65" s="1724">
        <f t="shared" ref="D65:L65" si="8">SUM(D59:D64)</f>
        <v>0</v>
      </c>
      <c r="E65" s="1724">
        <f t="shared" si="8"/>
        <v>24300</v>
      </c>
      <c r="F65" s="1724">
        <f t="shared" si="8"/>
        <v>25785</v>
      </c>
      <c r="G65" s="1724">
        <f t="shared" si="8"/>
        <v>0</v>
      </c>
      <c r="H65" s="1724">
        <f t="shared" si="8"/>
        <v>7000</v>
      </c>
      <c r="I65" s="1724">
        <f t="shared" si="8"/>
        <v>0</v>
      </c>
      <c r="J65" s="1724">
        <f t="shared" si="8"/>
        <v>0</v>
      </c>
      <c r="K65" s="1724">
        <f t="shared" si="8"/>
        <v>57085</v>
      </c>
      <c r="L65" s="1724">
        <f t="shared" si="8"/>
        <v>57300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96824</v>
      </c>
      <c r="D74" s="1731">
        <f t="shared" ref="D74:K74" si="10">SUM(D42,D47,D53,D57,D65,D72,D73)</f>
        <v>32457</v>
      </c>
      <c r="E74" s="1731">
        <f t="shared" si="10"/>
        <v>44872</v>
      </c>
      <c r="F74" s="1731">
        <f t="shared" si="10"/>
        <v>30768</v>
      </c>
      <c r="G74" s="1731">
        <f t="shared" si="10"/>
        <v>500</v>
      </c>
      <c r="H74" s="1731">
        <f t="shared" si="10"/>
        <v>7000</v>
      </c>
      <c r="I74" s="1731">
        <f t="shared" si="10"/>
        <v>0</v>
      </c>
      <c r="J74" s="1731">
        <f t="shared" si="10"/>
        <v>0</v>
      </c>
      <c r="K74" s="1731">
        <f t="shared" si="10"/>
        <v>212421</v>
      </c>
      <c r="L74" s="1731">
        <f>SUM(L42,L47,L53,L57,L65,L72,L73)</f>
        <v>213764</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0</v>
      </c>
      <c r="I102" s="1632"/>
      <c r="J102" s="1632"/>
      <c r="K102" s="1731">
        <f>SUM(K84,K92,K100,K101)</f>
        <v>0</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1500</v>
      </c>
      <c r="M113" s="502"/>
      <c r="N113" s="502"/>
    </row>
    <row r="114" spans="1:14" ht="12.75" customHeight="1" thickTop="1" thickBot="1" x14ac:dyDescent="0.25">
      <c r="A114" s="1429" t="s">
        <v>48</v>
      </c>
      <c r="B114" s="1437"/>
      <c r="C114" s="1724">
        <f>SUM(C33,C74,C75,C102,C112,C113)</f>
        <v>543646</v>
      </c>
      <c r="D114" s="1724">
        <f t="shared" ref="D114:K114" si="13">SUM(D33,D74,D75,D102,D112,D113)</f>
        <v>79571</v>
      </c>
      <c r="E114" s="1724">
        <f t="shared" si="13"/>
        <v>60674</v>
      </c>
      <c r="F114" s="1724">
        <f t="shared" si="13"/>
        <v>58299</v>
      </c>
      <c r="G114" s="1724">
        <f t="shared" si="13"/>
        <v>4620</v>
      </c>
      <c r="H114" s="1724">
        <f>SUM(H33,H74,H75,H102,H112,H113)</f>
        <v>7000</v>
      </c>
      <c r="I114" s="1724">
        <f t="shared" si="13"/>
        <v>0</v>
      </c>
      <c r="J114" s="1724">
        <f t="shared" si="13"/>
        <v>0</v>
      </c>
      <c r="K114" s="1724">
        <f t="shared" si="13"/>
        <v>753810</v>
      </c>
      <c r="L114" s="1724">
        <f>SUM(L33,L74,L75,L102,L112,L113)</f>
        <v>781639</v>
      </c>
    </row>
    <row r="115" spans="1:14" ht="13.5" thickTop="1" x14ac:dyDescent="0.2">
      <c r="A115" s="2212" t="s">
        <v>989</v>
      </c>
      <c r="B115" s="2213"/>
      <c r="C115" s="1725"/>
      <c r="D115" s="1725"/>
      <c r="E115" s="1725"/>
      <c r="F115" s="1725"/>
      <c r="G115" s="1725"/>
      <c r="H115" s="1725"/>
      <c r="I115" s="1725"/>
      <c r="J115" s="1725"/>
      <c r="K115" s="1739">
        <f>'Revenues 9-14'!C268-'Expenditures 15-22'!K114</f>
        <v>11068</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26" t="s">
        <v>293</v>
      </c>
      <c r="B117" s="2227"/>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8" t="s">
        <v>616</v>
      </c>
      <c r="B151" s="2209"/>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216" t="s">
        <v>1170</v>
      </c>
      <c r="B152" s="2217"/>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26" t="s">
        <v>617</v>
      </c>
      <c r="B154" s="222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212" t="s">
        <v>989</v>
      </c>
      <c r="B175" s="2213"/>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212" t="s">
        <v>989</v>
      </c>
      <c r="B211" s="2213"/>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18" t="s">
        <v>959</v>
      </c>
      <c r="B213" s="2219"/>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14" t="s">
        <v>502</v>
      </c>
      <c r="B295" s="2215"/>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12" t="s">
        <v>989</v>
      </c>
      <c r="B296" s="2213"/>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31" t="s">
        <v>142</v>
      </c>
      <c r="B298" s="2225"/>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36" t="s">
        <v>275</v>
      </c>
      <c r="B312" s="2237"/>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32" t="s">
        <v>989</v>
      </c>
      <c r="B313" s="2233"/>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20" t="s">
        <v>148</v>
      </c>
      <c r="B315" s="2221"/>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22" t="s">
        <v>892</v>
      </c>
      <c r="B317" s="2221"/>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34" t="s">
        <v>989</v>
      </c>
      <c r="B343" s="2235"/>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24" t="s">
        <v>960</v>
      </c>
      <c r="B345" s="2225"/>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12" t="s">
        <v>989</v>
      </c>
      <c r="B368" s="2213"/>
      <c r="C368" s="1744"/>
      <c r="D368" s="1744"/>
      <c r="E368" s="1727"/>
      <c r="F368" s="1727"/>
      <c r="G368" s="1727"/>
      <c r="H368" s="1727"/>
      <c r="I368" s="1727"/>
      <c r="J368" s="1726"/>
      <c r="K368" s="1722">
        <f>'Revenues 9-14'!K268-'Expenditures 15-22'!K367</f>
        <v>0</v>
      </c>
      <c r="L368" s="1744"/>
    </row>
  </sheetData>
  <sheetProtection sheet="1" objects="1" scenarios="1"/>
  <mergeCells count="20">
    <mergeCell ref="A343:B343"/>
    <mergeCell ref="A312:B312"/>
    <mergeCell ref="A151:B151"/>
    <mergeCell ref="A368:B368"/>
    <mergeCell ref="A175:B175"/>
    <mergeCell ref="A211:B211"/>
    <mergeCell ref="A296:B296"/>
    <mergeCell ref="A1:A2"/>
    <mergeCell ref="A345:B345"/>
    <mergeCell ref="A117:B117"/>
    <mergeCell ref="A154:B154"/>
    <mergeCell ref="A3:B3"/>
    <mergeCell ref="A298:B298"/>
    <mergeCell ref="A115:B115"/>
    <mergeCell ref="A295:B295"/>
    <mergeCell ref="A152:B152"/>
    <mergeCell ref="A213:B213"/>
    <mergeCell ref="A315:B315"/>
    <mergeCell ref="A317:B317"/>
    <mergeCell ref="A313:B313"/>
  </mergeCells>
  <phoneticPr fontId="7" type="noConversion"/>
  <printOptions headings="1" gridLinesSet="0"/>
  <pageMargins left="0.1" right="0.2" top="0.61" bottom="0.35" header="0.4"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7680DEA-2A78-49FF-A5C9-1845891C8B72}">
  <ds:schemaRefs>
    <ds:schemaRef ds:uri="http://schemas.microsoft.com/office/2006/metadata/properties"/>
    <ds:schemaRef ds:uri="http://schemas.microsoft.com/sharepoint/v3"/>
    <ds:schemaRef ds:uri="http://purl.org/dc/dcmitype/"/>
    <ds:schemaRef ds:uri="http://www.w3.org/XML/1998/namespace"/>
    <ds:schemaRef ds:uri="4d435f69-8686-490b-bd6d-b153bf22ab50"/>
    <ds:schemaRef ds:uri="http://purl.org/dc/elements/1.1/"/>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2020-10-08T15:43:38Z</cp:lastPrinted>
  <dcterms:created xsi:type="dcterms:W3CDTF">2003-10-29T19:06:34Z</dcterms:created>
  <dcterms:modified xsi:type="dcterms:W3CDTF">2020-11-18T23:54:08Z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