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JA_ToLoad\"/>
    </mc:Choice>
  </mc:AlternateContent>
  <xr:revisionPtr revIDLastSave="0" documentId="8_{A6AF9938-C2C6-468F-9E90-39DAD25E00E7}" xr6:coauthVersionLast="36" xr6:coauthVersionMax="36" xr10:uidLastSave="{00000000-0000-0000-0000-000000000000}"/>
  <bookViews>
    <workbookView xWindow="32760"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7" i="181" l="1"/>
  <c r="F18" i="181"/>
  <c r="F19" i="181"/>
  <c r="F20" i="181"/>
  <c r="F21" i="181"/>
  <c r="F22" i="181"/>
  <c r="F23" i="181"/>
  <c r="F24" i="181"/>
  <c r="F25" i="181"/>
  <c r="F26" i="181"/>
  <c r="F27" i="181"/>
  <c r="F28" i="181"/>
  <c r="F29" i="181"/>
  <c r="F30" i="181"/>
  <c r="F31" i="181"/>
  <c r="F32" i="181"/>
  <c r="F33" i="181"/>
  <c r="F34" i="181"/>
  <c r="F35" i="181"/>
  <c r="F36" i="181"/>
  <c r="F37" i="181"/>
  <c r="F38" i="181"/>
  <c r="F39" i="181"/>
  <c r="F40" i="181"/>
  <c r="F41" i="181"/>
  <c r="F42" i="181"/>
  <c r="F43" i="181"/>
  <c r="F44" i="181"/>
  <c r="F45" i="181"/>
  <c r="F46" i="181"/>
  <c r="F47" i="181"/>
  <c r="F48" i="181"/>
  <c r="F49" i="181"/>
  <c r="F50" i="181"/>
  <c r="F51" i="181"/>
  <c r="F52" i="181"/>
  <c r="F53" i="181"/>
  <c r="F54" i="181"/>
  <c r="F55" i="181"/>
  <c r="F56" i="181"/>
  <c r="F57" i="181"/>
  <c r="F58" i="181"/>
  <c r="F59" i="181"/>
  <c r="F60" i="181"/>
  <c r="F61" i="181"/>
  <c r="F62" i="181"/>
  <c r="F63" i="181"/>
  <c r="F64" i="181"/>
  <c r="F65" i="181"/>
  <c r="F66" i="181"/>
  <c r="F67" i="181"/>
  <c r="F68" i="181"/>
  <c r="F69" i="181"/>
  <c r="F70" i="181"/>
  <c r="F71" i="181"/>
  <c r="F72" i="181"/>
  <c r="F73" i="181"/>
  <c r="F74" i="181"/>
  <c r="F75" i="181"/>
  <c r="F76" i="181"/>
  <c r="F77" i="181"/>
  <c r="F78" i="181"/>
  <c r="F79" i="181"/>
  <c r="F80" i="181"/>
  <c r="F81" i="181"/>
  <c r="F82" i="181"/>
  <c r="F83" i="181"/>
  <c r="F84" i="181"/>
  <c r="F85" i="181"/>
  <c r="F86" i="181"/>
  <c r="F87" i="181"/>
  <c r="F88" i="181"/>
  <c r="F89" i="181"/>
  <c r="F90" i="181"/>
  <c r="F91" i="181"/>
  <c r="F92" i="181"/>
  <c r="F93" i="181"/>
  <c r="F94" i="181"/>
  <c r="F95" i="181"/>
  <c r="F96" i="181"/>
  <c r="F97" i="181"/>
  <c r="F98" i="181"/>
  <c r="F99" i="181"/>
  <c r="F100" i="181"/>
  <c r="F101" i="181"/>
  <c r="F102" i="181"/>
  <c r="F103" i="181"/>
  <c r="F104" i="181"/>
  <c r="F105" i="181"/>
  <c r="F106" i="181"/>
  <c r="F107" i="181"/>
  <c r="F108" i="181"/>
  <c r="F109" i="181"/>
  <c r="F110" i="181"/>
  <c r="F111" i="181"/>
  <c r="F112" i="181"/>
  <c r="F113" i="181"/>
  <c r="F114" i="181"/>
  <c r="F115" i="181"/>
  <c r="F116" i="181"/>
  <c r="F117" i="181"/>
  <c r="F118" i="181"/>
  <c r="F119" i="181"/>
  <c r="F120" i="181"/>
  <c r="F121" i="181"/>
  <c r="F122" i="181"/>
  <c r="F123" i="181"/>
  <c r="F124" i="181"/>
  <c r="F125" i="181"/>
  <c r="F126" i="181"/>
  <c r="F127" i="181"/>
  <c r="F128" i="181"/>
  <c r="F129" i="181"/>
  <c r="F130" i="181"/>
  <c r="F131" i="181"/>
  <c r="F132" i="181"/>
  <c r="F133" i="181"/>
  <c r="F134" i="181"/>
  <c r="F135" i="181"/>
  <c r="F136" i="181"/>
  <c r="F137" i="181"/>
  <c r="F138" i="181"/>
  <c r="F139" i="181"/>
  <c r="F140" i="181"/>
  <c r="F16" i="181"/>
  <c r="G139" i="181" l="1"/>
  <c r="G137" i="181"/>
  <c r="G135" i="181"/>
  <c r="G133" i="181"/>
  <c r="G131" i="181"/>
  <c r="G129" i="181"/>
  <c r="G127" i="181"/>
  <c r="G125" i="181"/>
  <c r="G123" i="181"/>
  <c r="G121" i="181"/>
  <c r="G119" i="181"/>
  <c r="G117" i="181"/>
  <c r="G115" i="181"/>
  <c r="G113" i="181"/>
  <c r="G111" i="181"/>
  <c r="G109" i="181"/>
  <c r="G107" i="181"/>
  <c r="G105" i="181"/>
  <c r="G103" i="181"/>
  <c r="G101" i="181"/>
  <c r="G99" i="181"/>
  <c r="G97" i="181"/>
  <c r="G95" i="181"/>
  <c r="G93" i="181"/>
  <c r="G89" i="181"/>
  <c r="G87" i="181"/>
  <c r="G85" i="181"/>
  <c r="G83" i="181"/>
  <c r="G81" i="181"/>
  <c r="G79" i="181"/>
  <c r="G77" i="181"/>
  <c r="G75" i="181"/>
  <c r="G73" i="181"/>
  <c r="G71" i="181"/>
  <c r="G69" i="181"/>
  <c r="G67" i="181"/>
  <c r="G63" i="181"/>
  <c r="G61" i="181"/>
  <c r="G59" i="181"/>
  <c r="G57" i="181"/>
  <c r="G55" i="181"/>
  <c r="G53" i="181"/>
  <c r="G51" i="181"/>
  <c r="G49" i="181"/>
  <c r="G47" i="181"/>
  <c r="G16" i="181"/>
  <c r="B15" i="7"/>
  <c r="D167" i="34"/>
  <c r="D166" i="34"/>
  <c r="C167" i="34"/>
  <c r="C166" i="34"/>
  <c r="F167" i="34"/>
  <c r="F166" i="34"/>
  <c r="B7812" i="106"/>
  <c r="B7811" i="106"/>
  <c r="B7810" i="106"/>
  <c r="D7810" i="106" s="1"/>
  <c r="B7809" i="106"/>
  <c r="D7809" i="106" s="1"/>
  <c r="J24" i="24"/>
  <c r="B7816" i="106"/>
  <c r="D7816" i="106" s="1"/>
  <c r="B7815" i="106"/>
  <c r="D7815" i="106" s="1"/>
  <c r="B7814" i="106"/>
  <c r="D7814" i="106" s="1"/>
  <c r="B7813" i="106"/>
  <c r="D7813" i="106" s="1"/>
  <c r="D7811" i="106"/>
  <c r="D7812" i="106"/>
  <c r="B7808" i="106"/>
  <c r="D7808" i="106" s="1"/>
  <c r="B7807" i="106"/>
  <c r="D7807" i="106" s="1"/>
  <c r="B7806" i="106"/>
  <c r="D7806" i="106" s="1"/>
  <c r="B7805" i="106"/>
  <c r="D7805" i="106"/>
  <c r="B7804" i="106"/>
  <c r="D7804" i="106"/>
  <c r="B7803" i="106"/>
  <c r="D7803" i="106"/>
  <c r="B7802" i="106"/>
  <c r="B7801" i="106"/>
  <c r="D7801" i="106" s="1"/>
  <c r="D7802"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I34" i="182" s="1"/>
  <c r="H11" i="182"/>
  <c r="J34" i="182"/>
  <c r="F79" i="34"/>
  <c r="K356" i="29"/>
  <c r="K355" i="29"/>
  <c r="B7794" i="106"/>
  <c r="K354" i="29"/>
  <c r="H357" i="29"/>
  <c r="L334" i="29"/>
  <c r="K333" i="29"/>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57" i="29"/>
  <c r="B7792" i="106"/>
  <c r="K15" i="4"/>
  <c r="L357" i="29"/>
  <c r="L285" i="29"/>
  <c r="D285" i="29"/>
  <c r="L160" i="29"/>
  <c r="L137" i="29"/>
  <c r="L139" i="29" s="1"/>
  <c r="H137" i="29"/>
  <c r="E137" i="29"/>
  <c r="E139" i="29" s="1"/>
  <c r="E139" i="181"/>
  <c r="G138" i="181"/>
  <c r="E138" i="181"/>
  <c r="E137" i="181"/>
  <c r="G136" i="181"/>
  <c r="E136" i="181"/>
  <c r="E135" i="181"/>
  <c r="G134" i="181"/>
  <c r="E134" i="181"/>
  <c r="E133" i="181"/>
  <c r="E132" i="181"/>
  <c r="G132" i="181"/>
  <c r="E131" i="181"/>
  <c r="G130" i="181"/>
  <c r="E130" i="181"/>
  <c r="E129" i="181"/>
  <c r="G128" i="181"/>
  <c r="E128" i="181"/>
  <c r="E127" i="181"/>
  <c r="G126" i="181"/>
  <c r="E126" i="181"/>
  <c r="E125" i="181"/>
  <c r="G124" i="181"/>
  <c r="E124" i="181"/>
  <c r="E123" i="181"/>
  <c r="G122" i="181"/>
  <c r="E122" i="181"/>
  <c r="E121" i="181"/>
  <c r="G120" i="181"/>
  <c r="E120" i="181"/>
  <c r="E119" i="181"/>
  <c r="G118" i="181"/>
  <c r="E118" i="181"/>
  <c r="E117" i="181"/>
  <c r="G116" i="181"/>
  <c r="E116" i="181"/>
  <c r="E115" i="181"/>
  <c r="E114" i="181"/>
  <c r="G114" i="181"/>
  <c r="E113" i="181"/>
  <c r="G112" i="181"/>
  <c r="E112" i="181"/>
  <c r="E111" i="181"/>
  <c r="E110" i="181"/>
  <c r="G110" i="181"/>
  <c r="E109" i="181"/>
  <c r="G108" i="181"/>
  <c r="E108" i="181"/>
  <c r="E107" i="181"/>
  <c r="G106" i="181"/>
  <c r="E106" i="181"/>
  <c r="E105" i="181"/>
  <c r="G104" i="181"/>
  <c r="E104" i="181"/>
  <c r="E99" i="181"/>
  <c r="E103" i="181"/>
  <c r="E102" i="181"/>
  <c r="G102" i="181"/>
  <c r="E101" i="181"/>
  <c r="E100" i="181"/>
  <c r="G100" i="181"/>
  <c r="G98" i="181"/>
  <c r="E98" i="181"/>
  <c r="E97" i="181"/>
  <c r="G96" i="181"/>
  <c r="E96" i="181"/>
  <c r="E95" i="181"/>
  <c r="E93" i="181"/>
  <c r="G92" i="181"/>
  <c r="E92" i="181"/>
  <c r="E91" i="181"/>
  <c r="G91" i="181"/>
  <c r="G90" i="181"/>
  <c r="E90" i="181"/>
  <c r="E89" i="181"/>
  <c r="E88" i="181"/>
  <c r="G88" i="181"/>
  <c r="E87" i="181"/>
  <c r="E86" i="181"/>
  <c r="G86" i="181"/>
  <c r="G84" i="181"/>
  <c r="E84" i="181"/>
  <c r="E83" i="181"/>
  <c r="G82" i="181"/>
  <c r="E82" i="181"/>
  <c r="E81" i="181"/>
  <c r="G80" i="181"/>
  <c r="E80" i="181"/>
  <c r="E79" i="181"/>
  <c r="G78" i="181"/>
  <c r="E78" i="181"/>
  <c r="E77" i="181"/>
  <c r="G76" i="181"/>
  <c r="E76" i="181"/>
  <c r="E75" i="181"/>
  <c r="G74" i="181"/>
  <c r="E74" i="181"/>
  <c r="E73" i="181"/>
  <c r="G140" i="181"/>
  <c r="E140" i="181"/>
  <c r="G94" i="181"/>
  <c r="E94" i="181"/>
  <c r="E85" i="181"/>
  <c r="E72" i="181"/>
  <c r="G72" i="181"/>
  <c r="E71" i="181"/>
  <c r="G70" i="181"/>
  <c r="E70" i="181"/>
  <c r="E69" i="181"/>
  <c r="G68" i="181"/>
  <c r="E68" i="181"/>
  <c r="E67" i="181"/>
  <c r="G66" i="181"/>
  <c r="E66" i="181"/>
  <c r="E65" i="181"/>
  <c r="G65" i="181"/>
  <c r="E64" i="181"/>
  <c r="G64" i="181"/>
  <c r="E63" i="181"/>
  <c r="G62" i="181"/>
  <c r="E62" i="181"/>
  <c r="E61" i="181"/>
  <c r="E60" i="181"/>
  <c r="G60" i="181"/>
  <c r="E59" i="181"/>
  <c r="E58" i="181"/>
  <c r="G58" i="181"/>
  <c r="E57" i="181"/>
  <c r="E56" i="181"/>
  <c r="G56" i="181"/>
  <c r="E55" i="181"/>
  <c r="E54" i="181"/>
  <c r="G54" i="181"/>
  <c r="E53" i="181"/>
  <c r="G52" i="181"/>
  <c r="E52" i="181"/>
  <c r="E51" i="181"/>
  <c r="G50" i="181"/>
  <c r="E50" i="181"/>
  <c r="E49" i="181"/>
  <c r="E48" i="181"/>
  <c r="G48" i="181"/>
  <c r="E47" i="181"/>
  <c r="G46" i="181"/>
  <c r="E46" i="181"/>
  <c r="E45" i="181"/>
  <c r="G45" i="181"/>
  <c r="E44" i="181"/>
  <c r="G44" i="181"/>
  <c r="E43" i="181"/>
  <c r="E42" i="181"/>
  <c r="E41" i="181"/>
  <c r="G41" i="181"/>
  <c r="E40" i="181"/>
  <c r="G40" i="181"/>
  <c r="E39" i="181"/>
  <c r="G39" i="181"/>
  <c r="E38" i="181"/>
  <c r="G38" i="181"/>
  <c r="E37" i="181"/>
  <c r="G37" i="181"/>
  <c r="E36" i="181"/>
  <c r="G36" i="181"/>
  <c r="E35" i="181"/>
  <c r="G35" i="181"/>
  <c r="E34" i="181"/>
  <c r="G34" i="181"/>
  <c r="E33" i="181"/>
  <c r="E32" i="181"/>
  <c r="G32" i="181"/>
  <c r="E31" i="181"/>
  <c r="G31" i="181"/>
  <c r="E30" i="181"/>
  <c r="G30" i="181"/>
  <c r="E29" i="181"/>
  <c r="E28" i="181"/>
  <c r="G28" i="181"/>
  <c r="E27" i="181"/>
  <c r="E26" i="181"/>
  <c r="G26" i="181"/>
  <c r="E25" i="181"/>
  <c r="E24" i="181"/>
  <c r="G24" i="181"/>
  <c r="E23" i="181"/>
  <c r="G23" i="181"/>
  <c r="E22" i="181"/>
  <c r="G22" i="181"/>
  <c r="E21" i="181"/>
  <c r="G21" i="181"/>
  <c r="E20" i="181"/>
  <c r="G20" i="181"/>
  <c r="E19" i="181"/>
  <c r="E18" i="181"/>
  <c r="G43" i="181"/>
  <c r="G42" i="181"/>
  <c r="G33" i="181"/>
  <c r="G29" i="181"/>
  <c r="G27" i="181"/>
  <c r="G25" i="181"/>
  <c r="G19" i="181"/>
  <c r="G18" i="181"/>
  <c r="D141" i="181"/>
  <c r="B7797" i="106"/>
  <c r="D7797" i="106" s="1"/>
  <c r="D80" i="36"/>
  <c r="E17" i="181"/>
  <c r="E16" i="18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A2" i="173" s="1"/>
  <c r="B2" i="179"/>
  <c r="A7" i="169"/>
  <c r="B4" i="177"/>
  <c r="B4" i="176"/>
  <c r="B4" i="175"/>
  <c r="G43" i="174"/>
  <c r="D47" i="174" s="1"/>
  <c r="B4" i="174"/>
  <c r="E34" i="173"/>
  <c r="A4" i="173"/>
  <c r="D47" i="171"/>
  <c r="A5" i="171"/>
  <c r="C110" i="170"/>
  <c r="C112" i="170"/>
  <c r="C115" i="170" s="1"/>
  <c r="C117" i="170" s="1"/>
  <c r="C119" i="170" s="1"/>
  <c r="C123" i="170" s="1"/>
  <c r="C44" i="170"/>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c r="C13" i="170"/>
  <c r="C15" i="170"/>
  <c r="C18" i="170" s="1"/>
  <c r="C21" i="170" s="1"/>
  <c r="C24" i="170" s="1"/>
  <c r="C28" i="170" s="1"/>
  <c r="B2" i="177"/>
  <c r="A2" i="170"/>
  <c r="B2" i="174"/>
  <c r="A1" i="171"/>
  <c r="B1" i="179"/>
  <c r="B2" i="176"/>
  <c r="B1" i="175"/>
  <c r="B1" i="177"/>
  <c r="A1" i="170"/>
  <c r="A2" i="171"/>
  <c r="A1" i="173"/>
  <c r="B1" i="174"/>
  <c r="B2" i="175"/>
  <c r="B1" i="176"/>
  <c r="B7773" i="106"/>
  <c r="B61" i="106"/>
  <c r="B52" i="106"/>
  <c r="B51" i="106"/>
  <c r="B49" i="106"/>
  <c r="B48" i="106"/>
  <c r="B47" i="106"/>
  <c r="B46" i="106"/>
  <c r="B45" i="106"/>
  <c r="B44" i="106"/>
  <c r="B43" i="106"/>
  <c r="B42" i="106"/>
  <c r="B41" i="106"/>
  <c r="B50" i="106"/>
  <c r="F159" i="34"/>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c r="D4395" i="106" s="1"/>
  <c r="C198" i="5"/>
  <c r="B5246" i="106" s="1"/>
  <c r="D5246" i="106" s="1"/>
  <c r="C204" i="5"/>
  <c r="C209" i="5"/>
  <c r="C217" i="5"/>
  <c r="C221" i="5"/>
  <c r="C252" i="5"/>
  <c r="B7761" i="106"/>
  <c r="D7761" i="106" s="1"/>
  <c r="L127" i="29"/>
  <c r="L129" i="29" s="1"/>
  <c r="L149" i="29"/>
  <c r="I7" i="145"/>
  <c r="I6" i="145"/>
  <c r="D82" i="36"/>
  <c r="D78" i="36"/>
  <c r="K75" i="29"/>
  <c r="K130" i="29"/>
  <c r="K185" i="29"/>
  <c r="K122" i="29"/>
  <c r="F15" i="145" s="1"/>
  <c r="F19" i="145" s="1"/>
  <c r="K67" i="29"/>
  <c r="K64" i="29"/>
  <c r="K59" i="29"/>
  <c r="E15" i="145" s="1"/>
  <c r="G15" i="145" s="1"/>
  <c r="K56" i="29"/>
  <c r="E14" i="145"/>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c r="D127" i="106"/>
  <c r="D128" i="106"/>
  <c r="B129" i="106"/>
  <c r="D129" i="106"/>
  <c r="B130" i="106"/>
  <c r="D130" i="106"/>
  <c r="E13" i="3"/>
  <c r="B131" i="106"/>
  <c r="D131" i="106" s="1"/>
  <c r="D132" i="106"/>
  <c r="D133" i="106"/>
  <c r="B134" i="106"/>
  <c r="D134" i="106" s="1"/>
  <c r="D135" i="106"/>
  <c r="D136" i="106"/>
  <c r="D137" i="106"/>
  <c r="D138" i="106"/>
  <c r="E34" i="3"/>
  <c r="B140" i="106"/>
  <c r="D140" i="106"/>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c r="D165" i="106"/>
  <c r="B166" i="106"/>
  <c r="D166" i="106" s="1"/>
  <c r="D167" i="106"/>
  <c r="D168" i="106"/>
  <c r="F34" i="3"/>
  <c r="B170" i="106"/>
  <c r="D170" i="106" s="1"/>
  <c r="D172" i="106"/>
  <c r="B173" i="106"/>
  <c r="D173" i="106" s="1"/>
  <c r="D174" i="106"/>
  <c r="D175" i="106"/>
  <c r="D176" i="106"/>
  <c r="B177" i="106"/>
  <c r="D177" i="106"/>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c r="B739" i="106"/>
  <c r="D739" i="106"/>
  <c r="B740" i="106"/>
  <c r="D740" i="106"/>
  <c r="B741" i="106"/>
  <c r="D741" i="106"/>
  <c r="B742" i="106"/>
  <c r="D742" i="106"/>
  <c r="B743" i="106"/>
  <c r="D743" i="106"/>
  <c r="D744" i="106"/>
  <c r="C65" i="29"/>
  <c r="B745" i="106" s="1"/>
  <c r="D745" i="106" s="1"/>
  <c r="B746" i="106"/>
  <c r="D746" i="106"/>
  <c r="B747" i="106"/>
  <c r="D747" i="106"/>
  <c r="B748" i="106"/>
  <c r="D748" i="106"/>
  <c r="B749" i="106"/>
  <c r="D749" i="106"/>
  <c r="D750" i="106"/>
  <c r="B751" i="106"/>
  <c r="D751" i="106" s="1"/>
  <c r="D752" i="106"/>
  <c r="C72" i="29"/>
  <c r="B753" i="106" s="1"/>
  <c r="D753" i="106" s="1"/>
  <c r="B754" i="106"/>
  <c r="D754" i="106" s="1"/>
  <c r="B756" i="106"/>
  <c r="D756" i="106" s="1"/>
  <c r="D758" i="106"/>
  <c r="D759" i="106"/>
  <c r="D760" i="106"/>
  <c r="D761" i="106"/>
  <c r="D762" i="106"/>
  <c r="B763" i="106"/>
  <c r="D763" i="106"/>
  <c r="B764" i="106"/>
  <c r="D764" i="106"/>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c r="B797" i="106"/>
  <c r="D797" i="106"/>
  <c r="B798" i="106"/>
  <c r="D798" i="106"/>
  <c r="B799" i="106"/>
  <c r="D799" i="106"/>
  <c r="B800" i="106"/>
  <c r="D800" i="106"/>
  <c r="B801" i="106"/>
  <c r="D801" i="106"/>
  <c r="D802" i="106"/>
  <c r="D65" i="29"/>
  <c r="B803" i="106" s="1"/>
  <c r="D803" i="106" s="1"/>
  <c r="B804" i="106"/>
  <c r="D804" i="106"/>
  <c r="B805" i="106"/>
  <c r="D805" i="106"/>
  <c r="B806" i="106"/>
  <c r="D806" i="106"/>
  <c r="B807" i="106"/>
  <c r="D807" i="106"/>
  <c r="D808" i="106"/>
  <c r="B809" i="106"/>
  <c r="D809" i="106" s="1"/>
  <c r="D810" i="106"/>
  <c r="D72" i="29"/>
  <c r="B811" i="106" s="1"/>
  <c r="D811" i="106" s="1"/>
  <c r="B812" i="106"/>
  <c r="D812" i="106" s="1"/>
  <c r="B814" i="106"/>
  <c r="D814" i="106" s="1"/>
  <c r="D816" i="106"/>
  <c r="D817" i="106"/>
  <c r="D818" i="106"/>
  <c r="D819" i="106"/>
  <c r="D820" i="106"/>
  <c r="B821" i="106"/>
  <c r="D821" i="106"/>
  <c r="B822" i="106"/>
  <c r="D822" i="106"/>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2" i="106"/>
  <c r="D862" i="106"/>
  <c r="B863" i="106"/>
  <c r="D863" i="106"/>
  <c r="B864" i="106"/>
  <c r="D864" i="106"/>
  <c r="B865" i="106"/>
  <c r="D865" i="106"/>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s="1"/>
  <c r="B902" i="106"/>
  <c r="D902" i="106" s="1"/>
  <c r="B903" i="106"/>
  <c r="D903" i="106" s="1"/>
  <c r="B904" i="106"/>
  <c r="D904" i="106" s="1"/>
  <c r="F47" i="29"/>
  <c r="B906" i="106"/>
  <c r="D906" i="106"/>
  <c r="B907" i="106"/>
  <c r="D907" i="106"/>
  <c r="F53" i="29"/>
  <c r="B908" i="106"/>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c r="B920" i="106"/>
  <c r="D920" i="106"/>
  <c r="B921" i="106"/>
  <c r="D921" i="106"/>
  <c r="B922" i="106"/>
  <c r="D922" i="106"/>
  <c r="B923" i="106"/>
  <c r="D923" i="106"/>
  <c r="D924" i="106"/>
  <c r="B925" i="106"/>
  <c r="D925" i="106" s="1"/>
  <c r="D926" i="106"/>
  <c r="F72" i="29"/>
  <c r="B927" i="106" s="1"/>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s="1"/>
  <c r="B1018" i="106"/>
  <c r="D1018" i="106" s="1"/>
  <c r="B1019" i="106"/>
  <c r="D1019" i="106" s="1"/>
  <c r="B1020" i="106"/>
  <c r="D1020" i="106" s="1"/>
  <c r="H47" i="29"/>
  <c r="B1022" i="106"/>
  <c r="D1022" i="106"/>
  <c r="B1023" i="106"/>
  <c r="D1023" i="106"/>
  <c r="H53" i="29"/>
  <c r="B1024" i="106"/>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c r="D1111" i="106" s="1"/>
  <c r="K39" i="29"/>
  <c r="B1112" i="106" s="1"/>
  <c r="D1112" i="106" s="1"/>
  <c r="K40" i="29"/>
  <c r="B1113" i="106" s="1"/>
  <c r="D1113" i="106" s="1"/>
  <c r="K41" i="29"/>
  <c r="B1114" i="106" s="1"/>
  <c r="D1114" i="106" s="1"/>
  <c r="K46" i="29"/>
  <c r="B1118" i="106"/>
  <c r="D1118" i="106" s="1"/>
  <c r="K49" i="29"/>
  <c r="B1120" i="106" s="1"/>
  <c r="D1120" i="106" s="1"/>
  <c r="K55" i="29"/>
  <c r="B1124" i="106"/>
  <c r="D1124" i="106" s="1"/>
  <c r="B1126" i="106"/>
  <c r="D1126" i="106" s="1"/>
  <c r="K60" i="29"/>
  <c r="K61" i="29"/>
  <c r="B1128" i="106" s="1"/>
  <c r="D1128" i="106" s="1"/>
  <c r="K62" i="29"/>
  <c r="B1129" i="106" s="1"/>
  <c r="D1129" i="106" s="1"/>
  <c r="K63" i="29"/>
  <c r="B1130" i="106"/>
  <c r="D1130" i="106" s="1"/>
  <c r="D1132" i="106"/>
  <c r="K68" i="29"/>
  <c r="K69" i="29"/>
  <c r="B1136" i="106" s="1"/>
  <c r="D1136" i="106" s="1"/>
  <c r="K70" i="29"/>
  <c r="B1137" i="106" s="1"/>
  <c r="D1137" i="106" s="1"/>
  <c r="D1138" i="106"/>
  <c r="K71" i="29"/>
  <c r="B1139" i="106"/>
  <c r="D1139" i="106" s="1"/>
  <c r="D1140" i="106"/>
  <c r="K73" i="29"/>
  <c r="B1142" i="106" s="1"/>
  <c r="D1142" i="106" s="1"/>
  <c r="K78" i="29"/>
  <c r="K79" i="29"/>
  <c r="K80" i="29"/>
  <c r="K81" i="29"/>
  <c r="K82" i="29"/>
  <c r="K83" i="29"/>
  <c r="K93" i="29"/>
  <c r="K94" i="29"/>
  <c r="K95" i="29"/>
  <c r="K96" i="29"/>
  <c r="K97" i="29"/>
  <c r="K98" i="29"/>
  <c r="K99" i="29"/>
  <c r="K101" i="29"/>
  <c r="K105" i="29"/>
  <c r="K106" i="29"/>
  <c r="B1147" i="106"/>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39" i="106" s="1"/>
  <c r="D1239" i="106" s="1"/>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4" i="106" s="1"/>
  <c r="D1264" i="106" s="1"/>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c r="D3488" i="106" s="1"/>
  <c r="K128" i="29"/>
  <c r="B1280" i="106" s="1"/>
  <c r="D1280" i="106" s="1"/>
  <c r="K120" i="29"/>
  <c r="K134" i="29"/>
  <c r="K135" i="29"/>
  <c r="B2987" i="106" s="1"/>
  <c r="D2987" i="106" s="1"/>
  <c r="K136" i="29"/>
  <c r="B2988" i="106" s="1"/>
  <c r="D2988" i="106" s="1"/>
  <c r="K138" i="29"/>
  <c r="K142" i="29"/>
  <c r="K143" i="29"/>
  <c r="B1284" i="106"/>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E174" i="29" s="1"/>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c r="D1327" i="106" s="1"/>
  <c r="K165" i="29"/>
  <c r="B2818" i="106" s="1"/>
  <c r="K166" i="29"/>
  <c r="K170" i="29"/>
  <c r="K171" i="29"/>
  <c r="B1330" i="106" s="1"/>
  <c r="D1330" i="106" s="1"/>
  <c r="D1334" i="106"/>
  <c r="B1335" i="106"/>
  <c r="D1335" i="106" s="1"/>
  <c r="D1336" i="106"/>
  <c r="D1337" i="106"/>
  <c r="B1338" i="106"/>
  <c r="D1338" i="106" s="1"/>
  <c r="C184" i="29"/>
  <c r="B1341" i="106"/>
  <c r="D1341" i="106"/>
  <c r="D1342" i="106"/>
  <c r="D1343" i="106"/>
  <c r="B1344" i="106"/>
  <c r="D1344" i="106"/>
  <c r="D184" i="29"/>
  <c r="B1347" i="106"/>
  <c r="D1347" i="106" s="1"/>
  <c r="D1348" i="106"/>
  <c r="D1349" i="106"/>
  <c r="B1350" i="106"/>
  <c r="D1350" i="106" s="1"/>
  <c r="E184" i="29"/>
  <c r="B1351" i="106" s="1"/>
  <c r="D1351" i="106" s="1"/>
  <c r="E194" i="29"/>
  <c r="E196" i="29"/>
  <c r="B1354" i="106"/>
  <c r="D1354" i="106"/>
  <c r="D1355" i="106"/>
  <c r="D1356" i="106"/>
  <c r="B1357" i="106"/>
  <c r="D1357" i="106"/>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c r="B1426" i="106"/>
  <c r="D1426" i="106"/>
  <c r="D261" i="29"/>
  <c r="B1427" i="106"/>
  <c r="D1427" i="106" s="1"/>
  <c r="B1428" i="106"/>
  <c r="D1428" i="106" s="1"/>
  <c r="B1429" i="106"/>
  <c r="D1429" i="106" s="1"/>
  <c r="B1430" i="106"/>
  <c r="D1430" i="106" s="1"/>
  <c r="B1431" i="106"/>
  <c r="D1431" i="106" s="1"/>
  <c r="B1432" i="106"/>
  <c r="D1432" i="106" s="1"/>
  <c r="B1433" i="106"/>
  <c r="D1433" i="106" s="1"/>
  <c r="B1434" i="106"/>
  <c r="D1434" i="106" s="1"/>
  <c r="D1435" i="106"/>
  <c r="D270" i="29"/>
  <c r="B1436" i="106"/>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c r="D1476" i="106" s="1"/>
  <c r="K234" i="29"/>
  <c r="B1477" i="106" s="1"/>
  <c r="D1477" i="106" s="1"/>
  <c r="K235" i="29"/>
  <c r="B1478" i="106" s="1"/>
  <c r="D1478" i="106" s="1"/>
  <c r="K236" i="29"/>
  <c r="B1479" i="106" s="1"/>
  <c r="D1479" i="106" s="1"/>
  <c r="K237" i="29"/>
  <c r="B1480" i="106"/>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c r="D1494" i="106" s="1"/>
  <c r="K266" i="29"/>
  <c r="B1495" i="106" s="1"/>
  <c r="D1495" i="106" s="1"/>
  <c r="K267" i="29"/>
  <c r="B1496" i="106" s="1"/>
  <c r="D1496" i="106" s="1"/>
  <c r="K268" i="29"/>
  <c r="B1497" i="106" s="1"/>
  <c r="D1497" i="106" s="1"/>
  <c r="K269" i="29"/>
  <c r="B1498" i="106"/>
  <c r="D1498" i="106" s="1"/>
  <c r="D1499" i="106"/>
  <c r="K272" i="29"/>
  <c r="B1501" i="106" s="1"/>
  <c r="D1501" i="106" s="1"/>
  <c r="K273" i="29"/>
  <c r="B1502" i="106" s="1"/>
  <c r="D1502" i="106" s="1"/>
  <c r="K274" i="29"/>
  <c r="B1503" i="106"/>
  <c r="D1503" i="106" s="1"/>
  <c r="K275" i="29"/>
  <c r="B1504" i="106" s="1"/>
  <c r="D1504" i="106" s="1"/>
  <c r="D1505" i="106"/>
  <c r="K276" i="29"/>
  <c r="B1506" i="106" s="1"/>
  <c r="D1506" i="106" s="1"/>
  <c r="D1507" i="106"/>
  <c r="K278" i="29"/>
  <c r="B1509" i="106" s="1"/>
  <c r="D1509" i="106" s="1"/>
  <c r="K280" i="29"/>
  <c r="B1511" i="106" s="1"/>
  <c r="D1511" i="106" s="1"/>
  <c r="K288" i="29"/>
  <c r="K289" i="29"/>
  <c r="B1513" i="106"/>
  <c r="D1513" i="106" s="1"/>
  <c r="K292" i="29"/>
  <c r="B1514" i="106" s="1"/>
  <c r="D1514" i="106" s="1"/>
  <c r="K290" i="29"/>
  <c r="B2845" i="106" s="1"/>
  <c r="D2845" i="106" s="1"/>
  <c r="K291" i="29"/>
  <c r="B2846" i="106" s="1"/>
  <c r="D2846" i="106" s="1"/>
  <c r="D1516" i="106"/>
  <c r="K283" i="29"/>
  <c r="K284" i="29"/>
  <c r="B1519" i="106"/>
  <c r="D1519" i="106"/>
  <c r="D1520" i="106"/>
  <c r="D1521" i="106"/>
  <c r="B1522" i="106"/>
  <c r="D1522" i="106"/>
  <c r="C303" i="29"/>
  <c r="B1525" i="106"/>
  <c r="D1525" i="106" s="1"/>
  <c r="D1526" i="106"/>
  <c r="D1527" i="106"/>
  <c r="B1528" i="106"/>
  <c r="D1528" i="106" s="1"/>
  <c r="D303" i="29"/>
  <c r="B1529" i="106" s="1"/>
  <c r="D1529" i="106" s="1"/>
  <c r="B1531" i="106"/>
  <c r="D1531" i="106"/>
  <c r="D1532" i="106"/>
  <c r="D1533" i="106"/>
  <c r="B1534" i="106"/>
  <c r="D1534" i="106"/>
  <c r="E303" i="29"/>
  <c r="B1535" i="106"/>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c r="D1550" i="106"/>
  <c r="D1551" i="106"/>
  <c r="B1552" i="106"/>
  <c r="D1552" i="106"/>
  <c r="H303" i="29"/>
  <c r="B1553" i="106"/>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s="1"/>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s="1"/>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s="1"/>
  <c r="B1866" i="106"/>
  <c r="D1866" i="106"/>
  <c r="F6" i="8"/>
  <c r="F7" i="8"/>
  <c r="B1868" i="106" s="1"/>
  <c r="D1868" i="106" s="1"/>
  <c r="F12" i="8"/>
  <c r="B1869" i="106"/>
  <c r="D1869" i="106" s="1"/>
  <c r="F11" i="8"/>
  <c r="B1870" i="106" s="1"/>
  <c r="D1870" i="106" s="1"/>
  <c r="F8" i="8"/>
  <c r="B1871" i="106" s="1"/>
  <c r="D1871" i="106" s="1"/>
  <c r="F9" i="8"/>
  <c r="B1872" i="106" s="1"/>
  <c r="D1872" i="106" s="1"/>
  <c r="F10" i="8"/>
  <c r="B1873" i="106"/>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c r="B1993" i="106"/>
  <c r="D1993" i="106"/>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F12" i="11"/>
  <c r="L12" i="11"/>
  <c r="B2059" i="106" s="1"/>
  <c r="D2059" i="106" s="1"/>
  <c r="B2029" i="106"/>
  <c r="D2029" i="106"/>
  <c r="F13" i="11"/>
  <c r="B2030" i="106"/>
  <c r="D2030" i="106" s="1"/>
  <c r="D2032" i="106"/>
  <c r="B2033" i="106"/>
  <c r="D2033" i="106" s="1"/>
  <c r="B2034" i="106"/>
  <c r="D2034" i="106" s="1"/>
  <c r="B2035" i="106"/>
  <c r="D2035" i="106" s="1"/>
  <c r="B2036" i="106"/>
  <c r="D2036" i="106" s="1"/>
  <c r="H16" i="11"/>
  <c r="B2037" i="106" s="1"/>
  <c r="D2037" i="106" s="1"/>
  <c r="D2038" i="106"/>
  <c r="B2039" i="106"/>
  <c r="D2039" i="106"/>
  <c r="B2040" i="106"/>
  <c r="D2040" i="106"/>
  <c r="B2041" i="106"/>
  <c r="D2041" i="106"/>
  <c r="B2042" i="106"/>
  <c r="D2042" i="106"/>
  <c r="I16" i="11"/>
  <c r="B2043" i="106"/>
  <c r="D2043" i="106" s="1"/>
  <c r="D2044" i="106"/>
  <c r="B2045" i="106"/>
  <c r="D2045" i="106" s="1"/>
  <c r="B2046" i="106"/>
  <c r="D2046" i="106" s="1"/>
  <c r="B2047" i="106"/>
  <c r="D2047" i="106" s="1"/>
  <c r="B2048" i="106"/>
  <c r="D2048" i="106" s="1"/>
  <c r="J16" i="11"/>
  <c r="B2049" i="106" s="1"/>
  <c r="D2049" i="106" s="1"/>
  <c r="D2050" i="106"/>
  <c r="K8" i="11"/>
  <c r="B2051" i="106"/>
  <c r="D2051" i="106" s="1"/>
  <c r="K10" i="11"/>
  <c r="B2052" i="106"/>
  <c r="D2052" i="106" s="1"/>
  <c r="K12" i="11"/>
  <c r="B2053" i="106" s="1"/>
  <c r="D2053" i="106"/>
  <c r="K13" i="11"/>
  <c r="B2054" i="106"/>
  <c r="D2054" i="106" s="1"/>
  <c r="L13" i="11"/>
  <c r="B2060" i="106" s="1"/>
  <c r="D206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c r="B2092" i="106"/>
  <c r="D2092" i="106"/>
  <c r="B2094" i="106"/>
  <c r="D2094" i="106"/>
  <c r="D2095" i="106"/>
  <c r="D2096" i="106"/>
  <c r="D2097" i="106"/>
  <c r="D2098" i="106"/>
  <c r="D2099" i="106"/>
  <c r="D2100" i="106"/>
  <c r="D2101" i="106"/>
  <c r="D2103" i="106"/>
  <c r="D2104" i="106"/>
  <c r="I47" i="4"/>
  <c r="B2105" i="106" s="1"/>
  <c r="D2105" i="106" s="1"/>
  <c r="I48" i="4"/>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6" i="106"/>
  <c r="D2726" i="106"/>
  <c r="B2727" i="106"/>
  <c r="D2727" i="106"/>
  <c r="B2728" i="106"/>
  <c r="D2728" i="106"/>
  <c r="B2729" i="106"/>
  <c r="D2729" i="106"/>
  <c r="B2730" i="106"/>
  <c r="D2730" i="106"/>
  <c r="B2731" i="106"/>
  <c r="D2731" i="106"/>
  <c r="B2732" i="106"/>
  <c r="D2732" i="106"/>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c r="B2795" i="106"/>
  <c r="D2795" i="106"/>
  <c r="B2796" i="106"/>
  <c r="D2796"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c r="D2838" i="106"/>
  <c r="D2839" i="106"/>
  <c r="B2840" i="106"/>
  <c r="D2840" i="106"/>
  <c r="B2843" i="106"/>
  <c r="D2843" i="106"/>
  <c r="B2844" i="106"/>
  <c r="D2844" i="106"/>
  <c r="D2847" i="106"/>
  <c r="B2848" i="106"/>
  <c r="D2848"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c r="B2892" i="106"/>
  <c r="D2892" i="106"/>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3" i="106"/>
  <c r="D2973" i="106"/>
  <c r="B2974" i="106"/>
  <c r="D2974" i="106"/>
  <c r="B2975" i="106"/>
  <c r="D2975" i="106"/>
  <c r="B2976" i="106"/>
  <c r="D2976" i="106"/>
  <c r="B2977" i="106"/>
  <c r="D2977" i="106"/>
  <c r="B2978" i="106"/>
  <c r="D2978"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8" i="106"/>
  <c r="D3008" i="106"/>
  <c r="B3009" i="106"/>
  <c r="D3009" i="106"/>
  <c r="B3010" i="106"/>
  <c r="D3010" i="106"/>
  <c r="B3011" i="106"/>
  <c r="D3011" i="106"/>
  <c r="B3012" i="106"/>
  <c r="D3012"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c r="B3549" i="106"/>
  <c r="D3549" i="106"/>
  <c r="B3550" i="106"/>
  <c r="D3550" i="106"/>
  <c r="B3551" i="106"/>
  <c r="D3551" i="106"/>
  <c r="K13" i="3"/>
  <c r="B3552" i="106"/>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c r="D3584" i="106" s="1"/>
  <c r="B3585" i="106"/>
  <c r="D3585" i="106" s="1"/>
  <c r="K52" i="4"/>
  <c r="B3702" i="106" s="1"/>
  <c r="K53" i="4"/>
  <c r="K76" i="4"/>
  <c r="B3586" i="106" s="1"/>
  <c r="D3586" i="106" s="1"/>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c r="B3639" i="106"/>
  <c r="D3639" i="106"/>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c r="D3668" i="106" s="1"/>
  <c r="K349" i="29"/>
  <c r="B3669" i="106" s="1"/>
  <c r="D3669" i="106" s="1"/>
  <c r="K351" i="29"/>
  <c r="B3671" i="106" s="1"/>
  <c r="D3671" i="106" s="1"/>
  <c r="B3673" i="106"/>
  <c r="D3673" i="106" s="1"/>
  <c r="K360" i="29"/>
  <c r="B3675" i="106" s="1"/>
  <c r="D3675" i="106"/>
  <c r="K361" i="29"/>
  <c r="D3677" i="106"/>
  <c r="K363" i="29"/>
  <c r="K364" i="29"/>
  <c r="D3679" i="106"/>
  <c r="D3680" i="106"/>
  <c r="B3682" i="106"/>
  <c r="D3682" i="106"/>
  <c r="B3683" i="106"/>
  <c r="D3683" i="106"/>
  <c r="B3684" i="106"/>
  <c r="D3684" i="106"/>
  <c r="B3685" i="106"/>
  <c r="D3685" i="106"/>
  <c r="B3686" i="106"/>
  <c r="D3686" i="106"/>
  <c r="B3687" i="106"/>
  <c r="D3687" i="106"/>
  <c r="B3689" i="106"/>
  <c r="D3689" i="106"/>
  <c r="D3690" i="106"/>
  <c r="D3691" i="106"/>
  <c r="D3692" i="106"/>
  <c r="D3693" i="106"/>
  <c r="D3694" i="106"/>
  <c r="D3695" i="106"/>
  <c r="D3696" i="106"/>
  <c r="D3697" i="106"/>
  <c r="B3698" i="106"/>
  <c r="D3698" i="106"/>
  <c r="B3699" i="106"/>
  <c r="D3699" i="106"/>
  <c r="D3700" i="106"/>
  <c r="D3701" i="106"/>
  <c r="D3702"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s="1"/>
  <c r="B4217" i="106"/>
  <c r="D4217" i="106" s="1"/>
  <c r="D4218" i="106"/>
  <c r="D4219" i="106"/>
  <c r="D4220" i="106"/>
  <c r="D4221" i="106"/>
  <c r="D4222" i="106"/>
  <c r="D4223" i="106"/>
  <c r="D4224" i="106"/>
  <c r="D4225" i="106"/>
  <c r="D4226" i="106"/>
  <c r="B4227" i="106"/>
  <c r="D4227" i="106"/>
  <c r="B4228" i="106"/>
  <c r="D4228" i="106"/>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D5313" i="106"/>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c r="B5619" i="106"/>
  <c r="D5619" i="106"/>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s="1"/>
  <c r="B6077" i="106"/>
  <c r="D6077" i="106" s="1"/>
  <c r="B6078" i="106"/>
  <c r="D6078" i="106" s="1"/>
  <c r="F27" i="8"/>
  <c r="B6079" i="106" s="1"/>
  <c r="D6079" i="106"/>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c r="B6265" i="106"/>
  <c r="D6265" i="106"/>
  <c r="B6285" i="106"/>
  <c r="D6285" i="106"/>
  <c r="B6286" i="106"/>
  <c r="D6286" i="106"/>
  <c r="B6287" i="106"/>
  <c r="D6287"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D6382" i="106"/>
  <c r="D6383" i="106"/>
  <c r="D6384" i="106"/>
  <c r="D6385" i="106"/>
  <c r="D6386"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D6841" i="106"/>
  <c r="D6842" i="106"/>
  <c r="D6843" i="106"/>
  <c r="B6844" i="106"/>
  <c r="D6844" i="106" s="1"/>
  <c r="B6845" i="106"/>
  <c r="D6845" i="106" s="1"/>
  <c r="B6846" i="106"/>
  <c r="D6846" i="106" s="1"/>
  <c r="B6847" i="106"/>
  <c r="D6847" i="106" s="1"/>
  <c r="K7" i="29"/>
  <c r="B6848" i="106" s="1"/>
  <c r="D6848" i="106" s="1"/>
  <c r="B6849" i="106"/>
  <c r="D6849" i="106"/>
  <c r="B6850" i="106"/>
  <c r="D6850" i="106"/>
  <c r="B6851" i="106"/>
  <c r="D6851" i="106"/>
  <c r="B6852" i="106"/>
  <c r="D6852" i="106"/>
  <c r="K9" i="29"/>
  <c r="B6853" i="106"/>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s="1"/>
  <c r="B6941" i="106"/>
  <c r="D6941" i="106" s="1"/>
  <c r="I53" i="29"/>
  <c r="B6942" i="106" s="1"/>
  <c r="D6942" i="106" s="1"/>
  <c r="J53" i="29"/>
  <c r="B6943" i="106"/>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c r="D6974" i="106" s="1"/>
  <c r="B6975" i="106"/>
  <c r="D6975" i="106" s="1"/>
  <c r="B6976" i="106"/>
  <c r="D6976" i="106" s="1"/>
  <c r="B6979" i="106"/>
  <c r="D6979" i="106" s="1"/>
  <c r="B6980" i="106"/>
  <c r="D6980" i="106" s="1"/>
  <c r="B6981" i="106"/>
  <c r="D6981" i="106" s="1"/>
  <c r="K85" i="29"/>
  <c r="B6982" i="106" s="1"/>
  <c r="D6982" i="106" s="1"/>
  <c r="B6983" i="106"/>
  <c r="D6983" i="106"/>
  <c r="K86" i="29"/>
  <c r="B6984" i="106"/>
  <c r="D6984" i="106" s="1"/>
  <c r="B6985" i="106"/>
  <c r="D6985" i="106" s="1"/>
  <c r="K87" i="29"/>
  <c r="B6986" i="106" s="1"/>
  <c r="D6986" i="106" s="1"/>
  <c r="B6987" i="106"/>
  <c r="D6987" i="106"/>
  <c r="K88" i="29"/>
  <c r="B6988" i="106"/>
  <c r="D6988" i="106" s="1"/>
  <c r="B6989" i="106"/>
  <c r="D6989" i="106" s="1"/>
  <c r="K89" i="29"/>
  <c r="B6990" i="106" s="1"/>
  <c r="D6990" i="106" s="1"/>
  <c r="B6991" i="106"/>
  <c r="D6991" i="106"/>
  <c r="K90" i="29"/>
  <c r="B6992" i="106"/>
  <c r="D6992" i="106" s="1"/>
  <c r="B6993" i="106"/>
  <c r="D6993" i="106" s="1"/>
  <c r="K91" i="29"/>
  <c r="B6994" i="106" s="1"/>
  <c r="D6994" i="106" s="1"/>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2" i="106"/>
  <c r="D7012" i="106"/>
  <c r="B7014" i="106"/>
  <c r="D7014" i="106"/>
  <c r="B7015" i="106"/>
  <c r="D7015" i="106"/>
  <c r="B7016" i="106"/>
  <c r="D7016" i="106"/>
  <c r="K111" i="29"/>
  <c r="B7017" i="106"/>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c r="B7036" i="106"/>
  <c r="D7036" i="106"/>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c r="B7146" i="106"/>
  <c r="D7146" i="106"/>
  <c r="B7147" i="106"/>
  <c r="D7147" i="106"/>
  <c r="B7148" i="106"/>
  <c r="D7148" i="106"/>
  <c r="B7149" i="106"/>
  <c r="D7149" i="106"/>
  <c r="B7150" i="106"/>
  <c r="D7150" i="106"/>
  <c r="B7151" i="106"/>
  <c r="D7151" i="106"/>
  <c r="B7152" i="106"/>
  <c r="D7152" i="106"/>
  <c r="K322" i="29"/>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c r="B7182" i="106"/>
  <c r="D7182" i="106"/>
  <c r="B7183" i="106"/>
  <c r="D7183" i="106"/>
  <c r="B7184" i="106"/>
  <c r="D7184" i="106"/>
  <c r="B7185" i="106"/>
  <c r="D7185" i="106"/>
  <c r="B7186" i="106"/>
  <c r="D7186" i="106"/>
  <c r="B7187" i="106"/>
  <c r="D7187" i="106"/>
  <c r="B7188" i="106"/>
  <c r="D7188" i="106"/>
  <c r="K326" i="29"/>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c r="D7203" i="106" s="1"/>
  <c r="H330" i="29"/>
  <c r="B7204" i="106" s="1"/>
  <c r="D7204" i="106" s="1"/>
  <c r="I330" i="29"/>
  <c r="B7205" i="106" s="1"/>
  <c r="D7205" i="106" s="1"/>
  <c r="J330" i="29"/>
  <c r="B7206" i="106" s="1"/>
  <c r="D7206" i="106" s="1"/>
  <c r="K328" i="29"/>
  <c r="B7696" i="106"/>
  <c r="D7696" i="106" s="1"/>
  <c r="K329" i="29"/>
  <c r="B7208" i="106"/>
  <c r="D7208" i="106" s="1"/>
  <c r="K337" i="29"/>
  <c r="B7209" i="106" s="1"/>
  <c r="D7209" i="106" s="1"/>
  <c r="B7210" i="106"/>
  <c r="D7210" i="106" s="1"/>
  <c r="K338" i="29"/>
  <c r="B7212" i="106"/>
  <c r="D7212" i="106" s="1"/>
  <c r="K339" i="29"/>
  <c r="B7213" i="106" s="1"/>
  <c r="D7213" i="106" s="1"/>
  <c r="H340" i="29"/>
  <c r="H342"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9" i="106"/>
  <c r="D7791" i="106"/>
  <c r="D7792" i="106"/>
  <c r="D7793" i="106"/>
  <c r="D7794" i="106"/>
  <c r="D7795" i="106"/>
  <c r="D7800" i="106"/>
  <c r="B6" i="36"/>
  <c r="B7" i="36"/>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c r="C16" i="11"/>
  <c r="B2013" i="106"/>
  <c r="D2013" i="106" s="1"/>
  <c r="B7727" i="106"/>
  <c r="D7727" i="106" s="1"/>
  <c r="C49" i="8"/>
  <c r="B4" i="7"/>
  <c r="B1744" i="106"/>
  <c r="D1744" i="106" s="1"/>
  <c r="B5" i="7"/>
  <c r="B1745" i="106" s="1"/>
  <c r="D1745" i="106"/>
  <c r="B6" i="7"/>
  <c r="D6" i="7"/>
  <c r="B1762" i="106" s="1"/>
  <c r="D1762" i="106" s="1"/>
  <c r="B7" i="7"/>
  <c r="B1747" i="106"/>
  <c r="D1747" i="106" s="1"/>
  <c r="B8" i="7"/>
  <c r="B1748" i="106" s="1"/>
  <c r="D1748" i="106" s="1"/>
  <c r="B9" i="7"/>
  <c r="B1751" i="106" s="1"/>
  <c r="D1751" i="106" s="1"/>
  <c r="B10" i="7"/>
  <c r="B1749" i="106" s="1"/>
  <c r="D1749" i="106" s="1"/>
  <c r="B11" i="7"/>
  <c r="B1752" i="106"/>
  <c r="D1752" i="106" s="1"/>
  <c r="B12" i="7"/>
  <c r="B1753" i="106" s="1"/>
  <c r="D1753" i="106" s="1"/>
  <c r="B13" i="7"/>
  <c r="B3725" i="106" s="1"/>
  <c r="D3725" i="106" s="1"/>
  <c r="B14" i="7"/>
  <c r="B1754" i="106" s="1"/>
  <c r="D1754" i="106" s="1"/>
  <c r="B1756" i="106"/>
  <c r="D1756" i="106"/>
  <c r="B16" i="7"/>
  <c r="B3446" i="106"/>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c r="D1093" i="106" s="1"/>
  <c r="K10" i="29"/>
  <c r="B3062" i="106" s="1"/>
  <c r="D3062" i="106" s="1"/>
  <c r="K13" i="29"/>
  <c r="C33" i="29"/>
  <c r="D33" i="29"/>
  <c r="F33" i="29"/>
  <c r="B894" i="106" s="1"/>
  <c r="D894" i="106"/>
  <c r="G33" i="29"/>
  <c r="H33" i="29"/>
  <c r="B1010" i="106" s="1"/>
  <c r="D1010" i="106" s="1"/>
  <c r="I33" i="29"/>
  <c r="B6902" i="106" s="1"/>
  <c r="D6902" i="106" s="1"/>
  <c r="J33" i="29"/>
  <c r="B6903" i="106" s="1"/>
  <c r="D6903" i="106" s="1"/>
  <c r="L33" i="29"/>
  <c r="L42" i="29"/>
  <c r="K44" i="29"/>
  <c r="K45" i="29"/>
  <c r="B1117" i="106"/>
  <c r="D1117" i="106" s="1"/>
  <c r="C47" i="29"/>
  <c r="L47" i="29"/>
  <c r="K50" i="29"/>
  <c r="C53" i="29"/>
  <c r="B734" i="106" s="1"/>
  <c r="D734" i="106" s="1"/>
  <c r="L53" i="29"/>
  <c r="L57" i="29"/>
  <c r="L65" i="29"/>
  <c r="L72" i="29"/>
  <c r="L84" i="29"/>
  <c r="L92" i="29"/>
  <c r="L100" i="29"/>
  <c r="L110" i="29"/>
  <c r="L112" i="29"/>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c r="D5582" i="106" s="1"/>
  <c r="G67" i="5"/>
  <c r="B5733" i="106" s="1"/>
  <c r="D5733" i="106" s="1"/>
  <c r="H67" i="5"/>
  <c r="B5881" i="106" s="1"/>
  <c r="D5881" i="106" s="1"/>
  <c r="I67" i="5"/>
  <c r="B5926" i="106" s="1"/>
  <c r="D5926" i="106" s="1"/>
  <c r="J67" i="5"/>
  <c r="B6318" i="106"/>
  <c r="D6318" i="106" s="1"/>
  <c r="K67" i="5"/>
  <c r="B5995" i="106" s="1"/>
  <c r="D5995" i="106" s="1"/>
  <c r="C82" i="5"/>
  <c r="B5102" i="106" s="1"/>
  <c r="D5102" i="106" s="1"/>
  <c r="D82" i="5"/>
  <c r="B5348" i="106" s="1"/>
  <c r="D5348" i="106" s="1"/>
  <c r="C93" i="5"/>
  <c r="B5112" i="106"/>
  <c r="D5112" i="106" s="1"/>
  <c r="C108" i="5"/>
  <c r="B5120" i="106" s="1"/>
  <c r="D5120" i="106" s="1"/>
  <c r="D108" i="5"/>
  <c r="B5355" i="106" s="1"/>
  <c r="D5355" i="106" s="1"/>
  <c r="E108" i="5"/>
  <c r="B5526" i="106" s="1"/>
  <c r="D5526" i="106" s="1"/>
  <c r="F108" i="5"/>
  <c r="B5587" i="106"/>
  <c r="D5587" i="106" s="1"/>
  <c r="G108" i="5"/>
  <c r="B5737" i="106" s="1"/>
  <c r="D5737" i="106" s="1"/>
  <c r="H108" i="5"/>
  <c r="B5886" i="106" s="1"/>
  <c r="D5886" i="106" s="1"/>
  <c r="I108" i="5"/>
  <c r="B5930" i="106" s="1"/>
  <c r="D5930" i="106" s="1"/>
  <c r="J108" i="5"/>
  <c r="B6351" i="106"/>
  <c r="D6351" i="106" s="1"/>
  <c r="K108" i="5"/>
  <c r="B5999" i="106" s="1"/>
  <c r="D5999" i="106" s="1"/>
  <c r="C114" i="5"/>
  <c r="B5125" i="106" s="1"/>
  <c r="D5125" i="106" s="1"/>
  <c r="D114" i="5"/>
  <c r="B5360" i="106" s="1"/>
  <c r="D5360" i="106" s="1"/>
  <c r="F114" i="5"/>
  <c r="B5592" i="106"/>
  <c r="D5592" i="106" s="1"/>
  <c r="G114" i="5"/>
  <c r="B5741" i="106" s="1"/>
  <c r="D5741" i="106" s="1"/>
  <c r="C122" i="5"/>
  <c r="B5132" i="106" s="1"/>
  <c r="D5132" i="106" s="1"/>
  <c r="D122" i="5"/>
  <c r="B5367" i="106" s="1"/>
  <c r="D5367" i="106" s="1"/>
  <c r="E122" i="5"/>
  <c r="B5534" i="106"/>
  <c r="D5534" i="106" s="1"/>
  <c r="F122" i="5"/>
  <c r="B5599" i="106" s="1"/>
  <c r="D5599" i="106" s="1"/>
  <c r="F132" i="5"/>
  <c r="B5614" i="106" s="1"/>
  <c r="D5614" i="106" s="1"/>
  <c r="F155" i="5"/>
  <c r="G122" i="5"/>
  <c r="B5748" i="106"/>
  <c r="D5748" i="106" s="1"/>
  <c r="H122" i="5"/>
  <c r="B5893" i="106" s="1"/>
  <c r="D5893" i="106" s="1"/>
  <c r="J122" i="5"/>
  <c r="B6357" i="106" s="1"/>
  <c r="D6357" i="106" s="1"/>
  <c r="K122" i="5"/>
  <c r="B6006" i="106" s="1"/>
  <c r="D6006" i="106" s="1"/>
  <c r="C132" i="5"/>
  <c r="B5147" i="106"/>
  <c r="D5147" i="106" s="1"/>
  <c r="D132" i="5"/>
  <c r="B5369" i="106" s="1"/>
  <c r="D5369" i="106" s="1"/>
  <c r="C141" i="5"/>
  <c r="B5161" i="106" s="1"/>
  <c r="D5161" i="106" s="1"/>
  <c r="D141" i="5"/>
  <c r="G141" i="5"/>
  <c r="G145" i="5"/>
  <c r="G155" i="5"/>
  <c r="B4357" i="106"/>
  <c r="D4357" i="106" s="1"/>
  <c r="C145" i="5"/>
  <c r="B5165" i="106" s="1"/>
  <c r="D5165" i="106" s="1"/>
  <c r="C155" i="5"/>
  <c r="D155" i="5"/>
  <c r="B5394" i="106" s="1"/>
  <c r="D5394" i="106" s="1"/>
  <c r="E169" i="5"/>
  <c r="H169" i="5"/>
  <c r="I169" i="5"/>
  <c r="B4363" i="106"/>
  <c r="D4363" i="106" s="1"/>
  <c r="J169" i="5"/>
  <c r="B6396" i="106" s="1"/>
  <c r="D6396" i="106" s="1"/>
  <c r="K169" i="5"/>
  <c r="B5000" i="106" s="1"/>
  <c r="D5000" i="106" s="1"/>
  <c r="C175" i="5"/>
  <c r="B5225" i="106" s="1"/>
  <c r="D5225" i="106" s="1"/>
  <c r="D175" i="5"/>
  <c r="B5423" i="106"/>
  <c r="D5423" i="106" s="1"/>
  <c r="E175" i="5"/>
  <c r="B4372" i="106" s="1"/>
  <c r="D4372" i="106" s="1"/>
  <c r="F175" i="5"/>
  <c r="B5655" i="106" s="1"/>
  <c r="D5655" i="106" s="1"/>
  <c r="G175" i="5"/>
  <c r="B5780" i="106" s="1"/>
  <c r="D5780" i="106" s="1"/>
  <c r="H175" i="5"/>
  <c r="I175" i="5"/>
  <c r="B4373" i="106" s="1"/>
  <c r="D4373" i="106" s="1"/>
  <c r="J175" i="5"/>
  <c r="B6400" i="106"/>
  <c r="D6400" i="106" s="1"/>
  <c r="K175" i="5"/>
  <c r="B4951" i="106" s="1"/>
  <c r="D4951" i="106" s="1"/>
  <c r="C181" i="5"/>
  <c r="D181" i="5"/>
  <c r="B5425" i="106" s="1"/>
  <c r="D5425" i="106" s="1"/>
  <c r="F181" i="5"/>
  <c r="B5658" i="106"/>
  <c r="D5658" i="106" s="1"/>
  <c r="G181" i="5"/>
  <c r="B5784" i="106" s="1"/>
  <c r="D5784" i="106" s="1"/>
  <c r="H181" i="5"/>
  <c r="B5908" i="106" s="1"/>
  <c r="D5908" i="106" s="1"/>
  <c r="K181" i="5"/>
  <c r="B6016" i="106" s="1"/>
  <c r="D6016" i="106" s="1"/>
  <c r="D188" i="5"/>
  <c r="F188" i="5"/>
  <c r="G188" i="5"/>
  <c r="G198" i="5"/>
  <c r="B5260" i="106"/>
  <c r="D5260" i="106"/>
  <c r="D204" i="5"/>
  <c r="B5444" i="106"/>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c r="D217" i="5"/>
  <c r="B5470" i="106"/>
  <c r="D5470" i="106" s="1"/>
  <c r="F217" i="5"/>
  <c r="B5703" i="106" s="1"/>
  <c r="D5703" i="106" s="1"/>
  <c r="G217" i="5"/>
  <c r="B5829" i="106" s="1"/>
  <c r="D5829" i="106" s="1"/>
  <c r="B5304" i="106"/>
  <c r="D5304" i="106" s="1"/>
  <c r="D221" i="5"/>
  <c r="B5488" i="106" s="1"/>
  <c r="D5488" i="106" s="1"/>
  <c r="G221" i="5"/>
  <c r="G252" i="5"/>
  <c r="B6837" i="106" s="1"/>
  <c r="D6837" i="106" s="1"/>
  <c r="B6833" i="106"/>
  <c r="D6833" i="106"/>
  <c r="D252" i="5"/>
  <c r="B6834" i="106"/>
  <c r="D6834" i="106" s="1"/>
  <c r="E252" i="5"/>
  <c r="F252" i="5"/>
  <c r="B6836" i="106" s="1"/>
  <c r="D6836" i="106" s="1"/>
  <c r="H252" i="5"/>
  <c r="H266" i="5" s="1"/>
  <c r="J252" i="5"/>
  <c r="J266" i="5" s="1"/>
  <c r="K252" i="5"/>
  <c r="K266" i="5" s="1"/>
  <c r="G14" i="4"/>
  <c r="B2609" i="106" s="1"/>
  <c r="D2609" i="106" s="1"/>
  <c r="C14" i="4"/>
  <c r="B2558" i="106" s="1"/>
  <c r="D2558" i="106" s="1"/>
  <c r="D14" i="4"/>
  <c r="B2570" i="106" s="1"/>
  <c r="D2570" i="106" s="1"/>
  <c r="F14" i="4"/>
  <c r="B2597" i="106"/>
  <c r="D2597" i="106" s="1"/>
  <c r="N22" i="3"/>
  <c r="B283" i="106" s="1"/>
  <c r="D283" i="106" s="1"/>
  <c r="D7" i="118"/>
  <c r="D8" i="118"/>
  <c r="D9" i="118"/>
  <c r="H14" i="118"/>
  <c r="H19" i="118"/>
  <c r="H24" i="118"/>
  <c r="H28" i="118"/>
  <c r="H29" i="118"/>
  <c r="H33" i="118"/>
  <c r="D11" i="37"/>
  <c r="D22" i="37"/>
  <c r="J22" i="37"/>
  <c r="L22" i="37"/>
  <c r="D24" i="37"/>
  <c r="B4270" i="106"/>
  <c r="D4270" i="106" s="1"/>
  <c r="L5" i="11"/>
  <c r="B2056" i="106" s="1"/>
  <c r="D2056" i="106" s="1"/>
  <c r="D9" i="7"/>
  <c r="B1767" i="106" s="1"/>
  <c r="D1767" i="106" s="1"/>
  <c r="B5752" i="106"/>
  <c r="D5752" i="106" s="1"/>
  <c r="D17" i="7"/>
  <c r="B4104" i="106" s="1"/>
  <c r="D4104" i="106" s="1"/>
  <c r="B3649" i="106"/>
  <c r="D3649" i="106" s="1"/>
  <c r="G367" i="29"/>
  <c r="L312" i="29"/>
  <c r="I342" i="29"/>
  <c r="B7222" i="106" s="1"/>
  <c r="D7222" i="106" s="1"/>
  <c r="K350" i="29"/>
  <c r="F21" i="8"/>
  <c r="K24" i="12"/>
  <c r="F41" i="34"/>
  <c r="F35" i="34"/>
  <c r="D3583" i="106"/>
  <c r="B3635" i="106"/>
  <c r="F66" i="34"/>
  <c r="F45" i="34"/>
  <c r="K285" i="29"/>
  <c r="B1410" i="106"/>
  <c r="D1410" i="106" s="1"/>
  <c r="B1329" i="106"/>
  <c r="D1329" i="106"/>
  <c r="F61" i="34"/>
  <c r="D12" i="7"/>
  <c r="B1769" i="106" s="1"/>
  <c r="D1769" i="106" s="1"/>
  <c r="B1746" i="106"/>
  <c r="D1746" i="106"/>
  <c r="I170" i="5"/>
  <c r="B4216" i="106" s="1"/>
  <c r="D4216" i="106" s="1"/>
  <c r="B5096" i="106"/>
  <c r="D5096" i="106" s="1"/>
  <c r="D4" i="7"/>
  <c r="B1760" i="106" s="1"/>
  <c r="D1760" i="106" s="1"/>
  <c r="F106" i="34"/>
  <c r="G5" i="4"/>
  <c r="B3409" i="106" s="1"/>
  <c r="D3409" i="106" s="1"/>
  <c r="F124" i="34"/>
  <c r="I267" i="5"/>
  <c r="B4435" i="106" s="1"/>
  <c r="D4435" i="106" s="1"/>
  <c r="B4396" i="106"/>
  <c r="D4396" i="106" s="1"/>
  <c r="G109" i="5"/>
  <c r="B5066" i="106"/>
  <c r="D5066" i="106"/>
  <c r="C169" i="5"/>
  <c r="D5" i="7"/>
  <c r="B1761" i="106" s="1"/>
  <c r="D1761" i="106" s="1"/>
  <c r="D15" i="7"/>
  <c r="B1772" i="106" s="1"/>
  <c r="D1772" i="106" s="1"/>
  <c r="F126" i="34"/>
  <c r="D11" i="7"/>
  <c r="B1768" i="106" s="1"/>
  <c r="D1768" i="106" s="1"/>
  <c r="D7" i="7"/>
  <c r="B1763" i="106" s="1"/>
  <c r="D1763" i="106" s="1"/>
  <c r="F169" i="5"/>
  <c r="B5644" i="106" s="1"/>
  <c r="D5644" i="106" s="1"/>
  <c r="C41" i="3"/>
  <c r="B93" i="106"/>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E16" i="4" s="1"/>
  <c r="E102" i="29"/>
  <c r="B2790" i="106" s="1"/>
  <c r="D2790" i="106" s="1"/>
  <c r="J342" i="29"/>
  <c r="B7223" i="106"/>
  <c r="D7223" i="106" s="1"/>
  <c r="G342" i="29"/>
  <c r="B7220" i="106" s="1"/>
  <c r="D7220" i="106" s="1"/>
  <c r="K137" i="29"/>
  <c r="K84" i="29"/>
  <c r="B2088" i="106" s="1"/>
  <c r="D2088" i="106" s="1"/>
  <c r="B79" i="36"/>
  <c r="B77" i="36"/>
  <c r="D18" i="7"/>
  <c r="B4105" i="106" s="1"/>
  <c r="D4105" i="106" s="1"/>
  <c r="F105" i="34"/>
  <c r="F109" i="5"/>
  <c r="J170" i="5"/>
  <c r="D14" i="7"/>
  <c r="B1770" i="106" s="1"/>
  <c r="D1770" i="106" s="1"/>
  <c r="N23" i="3"/>
  <c r="B284" i="106"/>
  <c r="D284" i="106" s="1"/>
  <c r="F5" i="4"/>
  <c r="B3408" i="106" s="1"/>
  <c r="D3408" i="106" s="1"/>
  <c r="C5" i="4"/>
  <c r="B3405" i="106" s="1"/>
  <c r="D3405" i="106" s="1"/>
  <c r="B6840" i="106"/>
  <c r="D6840" i="106" s="1"/>
  <c r="B6839" i="106"/>
  <c r="D6839" i="106" s="1"/>
  <c r="B6838" i="106"/>
  <c r="D6838" i="106" s="1"/>
  <c r="B5618" i="106"/>
  <c r="D5618" i="106" s="1"/>
  <c r="K109" i="5"/>
  <c r="F48" i="34"/>
  <c r="F40" i="34"/>
  <c r="B7200" i="106"/>
  <c r="D7200" i="106" s="1"/>
  <c r="D342" i="29"/>
  <c r="B7217" i="106" s="1"/>
  <c r="D7217" i="106" s="1"/>
  <c r="B7144" i="106"/>
  <c r="D7144" i="106"/>
  <c r="K330" i="29"/>
  <c r="B6901" i="106"/>
  <c r="D6901" i="106" s="1"/>
  <c r="F51" i="34"/>
  <c r="B6885" i="106"/>
  <c r="D6885" i="106" s="1"/>
  <c r="F43" i="34"/>
  <c r="B7211" i="106"/>
  <c r="D7211" i="106" s="1"/>
  <c r="K340" i="29"/>
  <c r="B6893" i="106"/>
  <c r="D6893" i="106"/>
  <c r="F47" i="34"/>
  <c r="B6877" i="106"/>
  <c r="D6877" i="106" s="1"/>
  <c r="F39" i="34"/>
  <c r="B3703" i="106"/>
  <c r="D3703" i="106" s="1"/>
  <c r="K362" i="29"/>
  <c r="B3676" i="106" s="1"/>
  <c r="D3676" i="106" s="1"/>
  <c r="B3650" i="106"/>
  <c r="D3650" i="106" s="1"/>
  <c r="D352" i="29"/>
  <c r="D367" i="29" s="1"/>
  <c r="I76" i="4"/>
  <c r="I41" i="3"/>
  <c r="H312" i="29"/>
  <c r="B1554" i="106" s="1"/>
  <c r="D1554" i="106" s="1"/>
  <c r="E312" i="29"/>
  <c r="B1536" i="106" s="1"/>
  <c r="D1536" i="106" s="1"/>
  <c r="D312" i="29"/>
  <c r="B1530" i="106"/>
  <c r="D1530" i="106" s="1"/>
  <c r="B1512" i="106"/>
  <c r="D1512" i="106" s="1"/>
  <c r="K293" i="29"/>
  <c r="K229" i="29"/>
  <c r="B1352" i="106"/>
  <c r="D1352" i="106" s="1"/>
  <c r="E210" i="29"/>
  <c r="B1353" i="106" s="1"/>
  <c r="D1353" i="106" s="1"/>
  <c r="H129" i="29"/>
  <c r="H151" i="29" s="1"/>
  <c r="B1273" i="106" s="1"/>
  <c r="D1273" i="106" s="1"/>
  <c r="E129" i="29"/>
  <c r="B1241" i="106" s="1"/>
  <c r="D1241" i="106" s="1"/>
  <c r="B1146" i="106"/>
  <c r="D1146" i="106"/>
  <c r="K110" i="29"/>
  <c r="B122" i="106"/>
  <c r="D122" i="106" s="1"/>
  <c r="D41" i="3"/>
  <c r="D45" i="36" s="1"/>
  <c r="E17" i="145"/>
  <c r="G17" i="145" s="1"/>
  <c r="B1134" i="106"/>
  <c r="D1134" i="106" s="1"/>
  <c r="B7759" i="106"/>
  <c r="D7759" i="106" s="1"/>
  <c r="B1339" i="106"/>
  <c r="D1339" i="106" s="1"/>
  <c r="C210" i="29"/>
  <c r="B1340" i="106" s="1"/>
  <c r="D1340" i="106" s="1"/>
  <c r="B169" i="106"/>
  <c r="D169" i="106"/>
  <c r="F41" i="3"/>
  <c r="E16" i="145"/>
  <c r="G16" i="145" s="1"/>
  <c r="B1131" i="106"/>
  <c r="D1131" i="106" s="1"/>
  <c r="L3" i="11"/>
  <c r="B7596" i="106" s="1"/>
  <c r="L9" i="11"/>
  <c r="B7614" i="106" s="1"/>
  <c r="D10" i="7"/>
  <c r="B1765" i="106" s="1"/>
  <c r="D1765" i="106" s="1"/>
  <c r="D16" i="7"/>
  <c r="B19" i="7"/>
  <c r="B1759" i="106" s="1"/>
  <c r="D1759" i="106" s="1"/>
  <c r="D8" i="7"/>
  <c r="B1764" i="106"/>
  <c r="D1764" i="106" s="1"/>
  <c r="I7" i="4"/>
  <c r="B4444" i="106" s="1"/>
  <c r="D4444" i="106" s="1"/>
  <c r="B4397" i="106"/>
  <c r="D4397" i="106" s="1"/>
  <c r="B4950" i="106"/>
  <c r="D4950" i="106" s="1"/>
  <c r="L210" i="29"/>
  <c r="L102" i="29"/>
  <c r="B1121" i="106"/>
  <c r="D1121" i="106" s="1"/>
  <c r="K53" i="29"/>
  <c r="B1122" i="106" s="1"/>
  <c r="D1122" i="106" s="1"/>
  <c r="E12" i="145"/>
  <c r="B731" i="106"/>
  <c r="D731" i="106" s="1"/>
  <c r="C74" i="29"/>
  <c r="B755" i="106" s="1"/>
  <c r="D755" i="106" s="1"/>
  <c r="B1116" i="106"/>
  <c r="D1116" i="106"/>
  <c r="K47" i="29"/>
  <c r="F157" i="34"/>
  <c r="D41" i="108"/>
  <c r="E43" i="108"/>
  <c r="B7600" i="106"/>
  <c r="L6" i="11"/>
  <c r="B7605" i="106" s="1"/>
  <c r="A7250" i="106"/>
  <c r="A7251" i="106" s="1"/>
  <c r="D7249" i="106"/>
  <c r="D44" i="36"/>
  <c r="E266" i="5"/>
  <c r="B6835" i="106"/>
  <c r="D6835" i="106" s="1"/>
  <c r="G266" i="5"/>
  <c r="B4398" i="106"/>
  <c r="D4398" i="106"/>
  <c r="B5537" i="106"/>
  <c r="D5537" i="106"/>
  <c r="E170" i="5"/>
  <c r="I109" i="5"/>
  <c r="L279" i="29"/>
  <c r="L295" i="29"/>
  <c r="L74" i="29"/>
  <c r="L114" i="29"/>
  <c r="B720" i="106"/>
  <c r="D720" i="106"/>
  <c r="B7618" i="106"/>
  <c r="L14" i="11"/>
  <c r="B7623" i="106" s="1"/>
  <c r="B7230" i="106"/>
  <c r="D7230" i="106" s="1"/>
  <c r="I352" i="29"/>
  <c r="I367" i="29" s="1"/>
  <c r="B7215" i="106"/>
  <c r="D7215" i="106" s="1"/>
  <c r="J16" i="4"/>
  <c r="B6226" i="106" s="1"/>
  <c r="D6226" i="106" s="1"/>
  <c r="B7202" i="106"/>
  <c r="D7202" i="106"/>
  <c r="F342" i="29"/>
  <c r="B7219" i="106"/>
  <c r="D7219" i="106" s="1"/>
  <c r="B7503" i="106"/>
  <c r="B7531" i="106"/>
  <c r="B7214" i="106"/>
  <c r="D7214" i="106" s="1"/>
  <c r="B7221" i="106"/>
  <c r="D7221" i="106" s="1"/>
  <c r="B7201" i="106"/>
  <c r="D7201" i="106" s="1"/>
  <c r="E342" i="29"/>
  <c r="B7218" i="106" s="1"/>
  <c r="D7218" i="106" s="1"/>
  <c r="B6917" i="106"/>
  <c r="D6917" i="106"/>
  <c r="J74" i="29"/>
  <c r="D266" i="5"/>
  <c r="B5501" i="106" s="1"/>
  <c r="D5501" i="106" s="1"/>
  <c r="D7248" i="106"/>
  <c r="D7247" i="106"/>
  <c r="D7246" i="106"/>
  <c r="J312" i="29"/>
  <c r="B7117" i="106" s="1"/>
  <c r="D7117" i="106" s="1"/>
  <c r="I312" i="29"/>
  <c r="B7116" i="106" s="1"/>
  <c r="D7116" i="106" s="1"/>
  <c r="B6916" i="106"/>
  <c r="D6916" i="106" s="1"/>
  <c r="I74" i="29"/>
  <c r="I49" i="8"/>
  <c r="N36" i="3" s="1"/>
  <c r="B3633" i="106"/>
  <c r="D3633" i="106" s="1"/>
  <c r="E352" i="29"/>
  <c r="E367" i="29" s="1"/>
  <c r="B3636" i="106" s="1"/>
  <c r="D3636" i="106" s="1"/>
  <c r="B3629" i="106"/>
  <c r="D3629" i="106" s="1"/>
  <c r="E44" i="4"/>
  <c r="B3235" i="106"/>
  <c r="D3235" i="106" s="1"/>
  <c r="D77" i="4"/>
  <c r="B3238" i="106" s="1"/>
  <c r="D3238" i="106" s="1"/>
  <c r="B3229" i="106"/>
  <c r="D3229" i="106"/>
  <c r="C77" i="4"/>
  <c r="B3232" i="106"/>
  <c r="D3232" i="106" s="1"/>
  <c r="B1977" i="106"/>
  <c r="D1977" i="106" s="1"/>
  <c r="H24" i="12"/>
  <c r="B1867" i="106"/>
  <c r="D1867" i="106"/>
  <c r="F15" i="8"/>
  <c r="K310" i="29"/>
  <c r="B4099" i="106"/>
  <c r="D4099" i="106"/>
  <c r="B1555" i="106"/>
  <c r="D1555" i="106"/>
  <c r="K303" i="29"/>
  <c r="G312" i="29"/>
  <c r="B1548" i="106" s="1"/>
  <c r="D1548" i="106" s="1"/>
  <c r="F312" i="29"/>
  <c r="B1542" i="106"/>
  <c r="D1542" i="106" s="1"/>
  <c r="B1523" i="106"/>
  <c r="D1523" i="106" s="1"/>
  <c r="C312" i="29"/>
  <c r="B1524" i="106" s="1"/>
  <c r="D1524" i="106" s="1"/>
  <c r="K277" i="29"/>
  <c r="B1508" i="106"/>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23" i="106"/>
  <c r="D1123" i="106" s="1"/>
  <c r="K57" i="29"/>
  <c r="K365" i="29"/>
  <c r="B3640" i="106"/>
  <c r="D3640" i="106" s="1"/>
  <c r="F352" i="29"/>
  <c r="F367" i="29" s="1"/>
  <c r="B3643" i="106" s="1"/>
  <c r="D3643" i="106" s="1"/>
  <c r="K77" i="4"/>
  <c r="B3587" i="106" s="1"/>
  <c r="D3587" i="106" s="1"/>
  <c r="B3296" i="106"/>
  <c r="D3296" i="106" s="1"/>
  <c r="H77" i="4"/>
  <c r="B3299" i="106" s="1"/>
  <c r="D3299" i="106" s="1"/>
  <c r="G77" i="4"/>
  <c r="B3261" i="106" s="1"/>
  <c r="D3261" i="106" s="1"/>
  <c r="G24" i="12"/>
  <c r="B1492" i="106"/>
  <c r="D1492" i="106"/>
  <c r="K270" i="29"/>
  <c r="B1500" i="106"/>
  <c r="D1500" i="106" s="1"/>
  <c r="K257" i="29"/>
  <c r="B1488" i="106" s="1"/>
  <c r="D1488" i="106" s="1"/>
  <c r="B1417" i="106"/>
  <c r="D1417" i="106" s="1"/>
  <c r="D279" i="29"/>
  <c r="D295" i="29" s="1"/>
  <c r="B1448" i="106" s="1"/>
  <c r="D1448" i="106"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1045" i="106" s="1"/>
  <c r="D1045" i="106" s="1"/>
  <c r="B847" i="106"/>
  <c r="D847" i="106" s="1"/>
  <c r="E39" i="108"/>
  <c r="B1144" i="106"/>
  <c r="D1144" i="106" s="1"/>
  <c r="K194" i="29"/>
  <c r="K196" i="29" s="1"/>
  <c r="B1358" i="106"/>
  <c r="D1358" i="106"/>
  <c r="F210" i="29"/>
  <c r="B1359" i="106"/>
  <c r="D1359" i="106" s="1"/>
  <c r="B1345" i="106"/>
  <c r="D1345" i="106" s="1"/>
  <c r="D210" i="29"/>
  <c r="B1346" i="106" s="1"/>
  <c r="D1346" i="106" s="1"/>
  <c r="B1283" i="106"/>
  <c r="D1283" i="106"/>
  <c r="K147" i="29"/>
  <c r="B1275" i="106"/>
  <c r="D1275" i="106" s="1"/>
  <c r="B1266" i="106"/>
  <c r="D1266" i="106" s="1"/>
  <c r="B1247" i="106"/>
  <c r="D1247" i="106" s="1"/>
  <c r="F129" i="29"/>
  <c r="F151" i="29" s="1"/>
  <c r="B1250" i="106" s="1"/>
  <c r="D1250" i="106" s="1"/>
  <c r="B1231" i="106"/>
  <c r="D1231" i="106" s="1"/>
  <c r="D129" i="29"/>
  <c r="D151" i="29" s="1"/>
  <c r="B1234" i="106" s="1"/>
  <c r="D1234" i="106" s="1"/>
  <c r="B1109" i="106"/>
  <c r="D1109" i="106" s="1"/>
  <c r="K42" i="29"/>
  <c r="K74" i="29" s="1"/>
  <c r="C13" i="4" s="1"/>
  <c r="B2557" i="106" s="1"/>
  <c r="D2557" i="106" s="1"/>
  <c r="H102" i="29"/>
  <c r="B1047" i="106" s="1"/>
  <c r="D1047" i="106" s="1"/>
  <c r="G74" i="29"/>
  <c r="G114" i="29" s="1"/>
  <c r="B905" i="106"/>
  <c r="D905" i="106" s="1"/>
  <c r="F74" i="29"/>
  <c r="B929" i="106" s="1"/>
  <c r="D929" i="106" s="1"/>
  <c r="D74" i="29"/>
  <c r="B211" i="106"/>
  <c r="D211" i="106" s="1"/>
  <c r="H41" i="3"/>
  <c r="B188" i="106"/>
  <c r="D188" i="106" s="1"/>
  <c r="G41" i="3"/>
  <c r="B139" i="106"/>
  <c r="D139" i="106" s="1"/>
  <c r="E41" i="3"/>
  <c r="D46" i="36" s="1"/>
  <c r="J19" i="145"/>
  <c r="L151" i="29"/>
  <c r="C266" i="5"/>
  <c r="J24" i="12"/>
  <c r="B7730" i="106"/>
  <c r="D7730" i="106" s="1"/>
  <c r="B3447" i="106"/>
  <c r="D3447" i="106" s="1"/>
  <c r="B7270" i="106"/>
  <c r="B7733" i="106"/>
  <c r="D7733" i="106" s="1"/>
  <c r="K26" i="12"/>
  <c r="B7743" i="106" s="1"/>
  <c r="D7743" i="106" s="1"/>
  <c r="B1879" i="106"/>
  <c r="D1879" i="106" s="1"/>
  <c r="H22" i="37"/>
  <c r="B3628" i="106"/>
  <c r="D3628" i="106" s="1"/>
  <c r="F73" i="34"/>
  <c r="G15" i="4"/>
  <c r="B6032" i="106"/>
  <c r="D6032" i="106" s="1"/>
  <c r="B3670" i="106"/>
  <c r="D3670" i="106" s="1"/>
  <c r="K352" i="29"/>
  <c r="K367" i="29" s="1"/>
  <c r="B3678" i="106" s="1"/>
  <c r="D3678" i="106" s="1"/>
  <c r="I6" i="4"/>
  <c r="B5011" i="106" s="1"/>
  <c r="D5011" i="106" s="1"/>
  <c r="F170" i="5"/>
  <c r="D267" i="5"/>
  <c r="D7" i="4"/>
  <c r="B6024" i="106"/>
  <c r="D6024" i="106"/>
  <c r="G4" i="4"/>
  <c r="B2603" i="106"/>
  <c r="D2603" i="106" s="1"/>
  <c r="B5214" i="106"/>
  <c r="D5214" i="106" s="1"/>
  <c r="C170" i="5"/>
  <c r="B7760" i="106"/>
  <c r="D7760" i="106"/>
  <c r="D24" i="36"/>
  <c r="K102" i="29"/>
  <c r="F53" i="34" s="1"/>
  <c r="B171" i="106"/>
  <c r="D171" i="106" s="1"/>
  <c r="D47" i="36"/>
  <c r="B1515" i="106"/>
  <c r="D1515" i="106"/>
  <c r="G16" i="4"/>
  <c r="B2611" i="106"/>
  <c r="D2611" i="106" s="1"/>
  <c r="B2913" i="106"/>
  <c r="D2913" i="106" s="1"/>
  <c r="D50" i="36"/>
  <c r="B3318" i="106"/>
  <c r="D3318" i="106"/>
  <c r="I77" i="4"/>
  <c r="B3319" i="106"/>
  <c r="D3319" i="106" s="1"/>
  <c r="B3674" i="106"/>
  <c r="D3674" i="106" s="1"/>
  <c r="B3573" i="106"/>
  <c r="D3573" i="106" s="1"/>
  <c r="K4" i="4"/>
  <c r="B6028" i="106"/>
  <c r="D6028" i="106" s="1"/>
  <c r="F4" i="4"/>
  <c r="B2591" i="106" s="1"/>
  <c r="D2591" i="106" s="1"/>
  <c r="B5588" i="106"/>
  <c r="D5588" i="106" s="1"/>
  <c r="B124" i="106"/>
  <c r="D124" i="106" s="1"/>
  <c r="B1151" i="106"/>
  <c r="D1151" i="106" s="1"/>
  <c r="K112" i="29"/>
  <c r="B1474" i="106"/>
  <c r="D1474" i="106" s="1"/>
  <c r="G12" i="4"/>
  <c r="B2607" i="106" s="1"/>
  <c r="D2607" i="106" s="1"/>
  <c r="B7207" i="106"/>
  <c r="D7207" i="106"/>
  <c r="J13" i="4"/>
  <c r="B7042" i="106"/>
  <c r="D7042" i="106" s="1"/>
  <c r="B6397" i="106"/>
  <c r="D6397" i="106" s="1"/>
  <c r="J6" i="4"/>
  <c r="B6221" i="106" s="1"/>
  <c r="D6221" i="106" s="1"/>
  <c r="B5320" i="106"/>
  <c r="D5320" i="106" s="1"/>
  <c r="C267" i="5"/>
  <c r="B987" i="106"/>
  <c r="D987" i="106" s="1"/>
  <c r="B1115" i="106"/>
  <c r="D1115" i="106" s="1"/>
  <c r="G21" i="108"/>
  <c r="E21" i="108"/>
  <c r="B1249" i="106"/>
  <c r="D1249" i="106" s="1"/>
  <c r="K149" i="29"/>
  <c r="B7048" i="106"/>
  <c r="D7048" i="106" s="1"/>
  <c r="B2837" i="106"/>
  <c r="D2837" i="106" s="1"/>
  <c r="G151" i="29"/>
  <c r="F58" i="34" s="1"/>
  <c r="B1258" i="106"/>
  <c r="D1258" i="106" s="1"/>
  <c r="B1446" i="106"/>
  <c r="D1446" i="106" s="1"/>
  <c r="B1125" i="106"/>
  <c r="D1125" i="106" s="1"/>
  <c r="K208" i="29"/>
  <c r="B1387" i="106" s="1"/>
  <c r="D1387" i="106" s="1"/>
  <c r="B4157" i="106"/>
  <c r="D4157" i="106"/>
  <c r="K312" i="29"/>
  <c r="B1560" i="106"/>
  <c r="D1560" i="106" s="1"/>
  <c r="B1559" i="106"/>
  <c r="D1559" i="106" s="1"/>
  <c r="H13" i="4"/>
  <c r="B1875" i="106"/>
  <c r="D1875" i="106"/>
  <c r="F22" i="37"/>
  <c r="F24" i="37"/>
  <c r="B1983" i="106"/>
  <c r="D1983" i="106"/>
  <c r="H26" i="12"/>
  <c r="B7740" i="106"/>
  <c r="D7740" i="106" s="1"/>
  <c r="B3274" i="106"/>
  <c r="D3274" i="106" s="1"/>
  <c r="E77" i="4"/>
  <c r="B3277" i="106" s="1"/>
  <c r="D3277" i="106" s="1"/>
  <c r="B6977" i="106"/>
  <c r="D6977" i="106"/>
  <c r="I114" i="29"/>
  <c r="B6026" i="106"/>
  <c r="D6026" i="106" s="1"/>
  <c r="I4" i="4"/>
  <c r="B3225" i="106" s="1"/>
  <c r="D3225" i="106" s="1"/>
  <c r="I268" i="5"/>
  <c r="B5946" i="106"/>
  <c r="D5946" i="106" s="1"/>
  <c r="G267" i="5"/>
  <c r="B5869" i="106" s="1"/>
  <c r="D5869" i="106" s="1"/>
  <c r="B5863" i="106"/>
  <c r="D5863" i="106" s="1"/>
  <c r="B7747" i="106"/>
  <c r="D7747" i="106" s="1"/>
  <c r="E267" i="5"/>
  <c r="E23" i="108"/>
  <c r="G23" i="108"/>
  <c r="B7732" i="106"/>
  <c r="D7732" i="106" s="1"/>
  <c r="J26" i="12"/>
  <c r="B7742" i="106" s="1"/>
  <c r="D7742" i="106" s="1"/>
  <c r="B190" i="106"/>
  <c r="D190" i="106"/>
  <c r="D48" i="36"/>
  <c r="B213" i="106"/>
  <c r="D213" i="106" s="1"/>
  <c r="D49" i="36"/>
  <c r="B813" i="106"/>
  <c r="D813" i="106" s="1"/>
  <c r="H114" i="29"/>
  <c r="B1054" i="106" s="1"/>
  <c r="D1054" i="106" s="1"/>
  <c r="K139" i="29"/>
  <c r="F57" i="34" s="1"/>
  <c r="B2093" i="106"/>
  <c r="D2093" i="106" s="1"/>
  <c r="H210" i="29"/>
  <c r="B1376" i="106" s="1"/>
  <c r="D1376" i="106" s="1"/>
  <c r="B2830" i="106"/>
  <c r="D2830" i="106"/>
  <c r="B1958" i="106"/>
  <c r="D1958" i="106"/>
  <c r="G26" i="12"/>
  <c r="B7739" i="106"/>
  <c r="D7739" i="106" s="1"/>
  <c r="B3642" i="106"/>
  <c r="D3642" i="106" s="1"/>
  <c r="K16" i="4"/>
  <c r="B3574" i="106" s="1"/>
  <c r="D3574" i="106" s="1"/>
  <c r="B7243" i="106"/>
  <c r="D7243" i="106" s="1"/>
  <c r="K279" i="29"/>
  <c r="B1510" i="106" s="1"/>
  <c r="D1510" i="106" s="1"/>
  <c r="B1481" i="106"/>
  <c r="D1481" i="106" s="1"/>
  <c r="B2102" i="106"/>
  <c r="D2102" i="106" s="1"/>
  <c r="H15" i="4"/>
  <c r="B2660" i="106" s="1"/>
  <c r="D2660" i="106" s="1"/>
  <c r="D3635" i="106"/>
  <c r="J114" i="29"/>
  <c r="B7021" i="106" s="1"/>
  <c r="D7021" i="106" s="1"/>
  <c r="B6978" i="106"/>
  <c r="D6978" i="106" s="1"/>
  <c r="B7234" i="106"/>
  <c r="D7234" i="106" s="1"/>
  <c r="B5544" i="106"/>
  <c r="D5544" i="106" s="1"/>
  <c r="E6" i="4"/>
  <c r="G22" i="108"/>
  <c r="B1119" i="106"/>
  <c r="D1119" i="106" s="1"/>
  <c r="E22" i="108"/>
  <c r="G12" i="145"/>
  <c r="G19" i="145" s="1"/>
  <c r="J20" i="145" s="1"/>
  <c r="E19" i="145"/>
  <c r="B7298" i="106"/>
  <c r="B7299" i="106"/>
  <c r="K13" i="4"/>
  <c r="B3572" i="106" s="1"/>
  <c r="D3572" i="106" s="1"/>
  <c r="B3672" i="106"/>
  <c r="D3672" i="106" s="1"/>
  <c r="B5507" i="106"/>
  <c r="D5507" i="106" s="1"/>
  <c r="F6" i="4"/>
  <c r="B2593" i="106" s="1"/>
  <c r="D2593" i="106" s="1"/>
  <c r="B5653" i="106"/>
  <c r="D5653" i="106" s="1"/>
  <c r="B5223" i="106"/>
  <c r="D5223" i="106" s="1"/>
  <c r="C6" i="4"/>
  <c r="B2553" i="106" s="1"/>
  <c r="D2553" i="106" s="1"/>
  <c r="C15" i="4"/>
  <c r="B2559" i="106" s="1"/>
  <c r="D2559" i="106" s="1"/>
  <c r="B7019" i="106"/>
  <c r="D7019" i="106" s="1"/>
  <c r="C16" i="4"/>
  <c r="B2560" i="106" s="1"/>
  <c r="D2560" i="106" s="1"/>
  <c r="B3569" i="106"/>
  <c r="D3569" i="106" s="1"/>
  <c r="B2631" i="106"/>
  <c r="D2631" i="106" s="1"/>
  <c r="B4434" i="106"/>
  <c r="D4434" i="106" s="1"/>
  <c r="E7" i="4"/>
  <c r="B4443" i="106" s="1"/>
  <c r="D4443" i="106" s="1"/>
  <c r="B1259" i="106"/>
  <c r="D1259" i="106" s="1"/>
  <c r="B5326" i="106"/>
  <c r="D5326" i="106" s="1"/>
  <c r="C7" i="4"/>
  <c r="K17" i="4"/>
  <c r="K19" i="4" s="1"/>
  <c r="B4144" i="106" s="1"/>
  <c r="D4144" i="106" s="1"/>
  <c r="G7" i="4"/>
  <c r="B7020" i="106"/>
  <c r="D7020" i="106" s="1"/>
  <c r="F55" i="34"/>
  <c r="B2659" i="106"/>
  <c r="D2659" i="106" s="1"/>
  <c r="H17" i="4"/>
  <c r="H19" i="4" s="1"/>
  <c r="F63" i="34"/>
  <c r="K210" i="29"/>
  <c r="F11" i="34" s="1"/>
  <c r="B1287" i="106"/>
  <c r="D1287" i="106" s="1"/>
  <c r="D16" i="4"/>
  <c r="B2572" i="106" s="1"/>
  <c r="D2572" i="106" s="1"/>
  <c r="B2567" i="106"/>
  <c r="D2567" i="106"/>
  <c r="B4141" i="106"/>
  <c r="D4141" i="106" s="1"/>
  <c r="B3575" i="106"/>
  <c r="D3575" i="106" s="1"/>
  <c r="B2605" i="106"/>
  <c r="D2605" i="106" s="1"/>
  <c r="B1233" i="106"/>
  <c r="D1233" i="106"/>
  <c r="B2634" i="106"/>
  <c r="D2634" i="106" s="1"/>
  <c r="B1331" i="106"/>
  <c r="D1331" i="106" s="1"/>
  <c r="E109" i="5"/>
  <c r="E268" i="5" s="1"/>
  <c r="C109" i="5"/>
  <c r="C268" i="5"/>
  <c r="B5327" i="106" s="1"/>
  <c r="D5327" i="106" s="1"/>
  <c r="F95" i="34"/>
  <c r="B5527" i="106"/>
  <c r="D5527" i="106" s="1"/>
  <c r="C4" i="4"/>
  <c r="B2551" i="106" s="1"/>
  <c r="D2551" i="106" s="1"/>
  <c r="B5121" i="106"/>
  <c r="D5121" i="106" s="1"/>
  <c r="E28" i="108"/>
  <c r="E24" i="108"/>
  <c r="G24" i="108"/>
  <c r="C114" i="29"/>
  <c r="B757" i="106"/>
  <c r="D757" i="106" s="1"/>
  <c r="F28" i="108"/>
  <c r="F41" i="108" s="1"/>
  <c r="G43" i="108" s="1"/>
  <c r="K127" i="29"/>
  <c r="B1279" i="106" s="1"/>
  <c r="D1279" i="106" s="1"/>
  <c r="C151" i="29"/>
  <c r="B1226" i="106" s="1"/>
  <c r="D1226" i="106" s="1"/>
  <c r="B1225" i="106"/>
  <c r="D1225" i="106" s="1"/>
  <c r="K129" i="29"/>
  <c r="B1281" i="106" s="1"/>
  <c r="D1281" i="106" s="1"/>
  <c r="L41" i="3"/>
  <c r="D53" i="36" s="1"/>
  <c r="B141" i="106"/>
  <c r="D141" i="106" s="1"/>
  <c r="B2917" i="106"/>
  <c r="D2917" i="106" s="1"/>
  <c r="B778" i="106"/>
  <c r="D778" i="106" s="1"/>
  <c r="B1133" i="106"/>
  <c r="D1133" i="106" s="1"/>
  <c r="B861" i="106"/>
  <c r="D861" i="106" s="1"/>
  <c r="B1143" i="106"/>
  <c r="D1143" i="106" s="1"/>
  <c r="B952" i="106"/>
  <c r="D952" i="106"/>
  <c r="F114" i="29"/>
  <c r="B931" i="106"/>
  <c r="D931" i="106" s="1"/>
  <c r="B989" i="106"/>
  <c r="D989" i="106" s="1"/>
  <c r="F54" i="34"/>
  <c r="B1105" i="106"/>
  <c r="D1105" i="106"/>
  <c r="K16" i="11"/>
  <c r="B2055" i="106"/>
  <c r="D2055" i="106" s="1"/>
  <c r="E141" i="181"/>
  <c r="B4171" i="106"/>
  <c r="D4171" i="106" s="1"/>
  <c r="F16" i="11"/>
  <c r="B2031" i="106" s="1"/>
  <c r="D2031" i="106" s="1"/>
  <c r="L8" i="11"/>
  <c r="B2057" i="106"/>
  <c r="D2057" i="106" s="1"/>
  <c r="B3454" i="106"/>
  <c r="D3454" i="106" s="1"/>
  <c r="L16" i="11"/>
  <c r="B2061" i="106" s="1"/>
  <c r="D2061" i="106" s="1"/>
  <c r="N37" i="3" l="1"/>
  <c r="B285" i="106"/>
  <c r="D285" i="106" s="1"/>
  <c r="H37" i="37"/>
  <c r="B6409" i="106"/>
  <c r="D6409" i="106" s="1"/>
  <c r="F125" i="34"/>
  <c r="F266" i="5"/>
  <c r="B5232" i="106"/>
  <c r="D5232" i="106" s="1"/>
  <c r="F123" i="34"/>
  <c r="B5899" i="106"/>
  <c r="D5899" i="106" s="1"/>
  <c r="H170" i="5"/>
  <c r="D13" i="4"/>
  <c r="B2569" i="106" s="1"/>
  <c r="D2569" i="106" s="1"/>
  <c r="K151" i="29"/>
  <c r="E4" i="4"/>
  <c r="B2661" i="106"/>
  <c r="D2661" i="106" s="1"/>
  <c r="G13" i="4"/>
  <c r="K295" i="29"/>
  <c r="B1145" i="106"/>
  <c r="D1145" i="106" s="1"/>
  <c r="E151" i="29"/>
  <c r="B1242" i="106" s="1"/>
  <c r="D1242" i="106" s="1"/>
  <c r="B5847" i="106"/>
  <c r="D5847" i="106" s="1"/>
  <c r="F132" i="34"/>
  <c r="B5178" i="106"/>
  <c r="D5178" i="106" s="1"/>
  <c r="F111" i="34"/>
  <c r="B5756" i="106"/>
  <c r="D5756" i="106" s="1"/>
  <c r="G169" i="5"/>
  <c r="F107" i="34"/>
  <c r="B5383" i="106"/>
  <c r="D5383" i="106" s="1"/>
  <c r="D169" i="5"/>
  <c r="H365" i="29"/>
  <c r="J109" i="5"/>
  <c r="H109" i="5"/>
  <c r="K170" i="5"/>
  <c r="D109" i="5"/>
  <c r="D13" i="7"/>
  <c r="D5" i="4"/>
  <c r="B3406" i="106" s="1"/>
  <c r="D3406" i="106" s="1"/>
  <c r="K28" i="118"/>
  <c r="O27" i="118" s="1"/>
  <c r="O29" i="118" s="1"/>
  <c r="B7235" i="106"/>
  <c r="D7235" i="106" s="1"/>
  <c r="C342" i="29"/>
  <c r="B7216" i="106" s="1"/>
  <c r="D7216" i="106" s="1"/>
  <c r="J210" i="29"/>
  <c r="B7072" i="106" s="1"/>
  <c r="D7072" i="106" s="1"/>
  <c r="J129" i="29"/>
  <c r="I129" i="29"/>
  <c r="E74" i="29"/>
  <c r="B7788" i="106"/>
  <c r="D7788" i="106" s="1"/>
  <c r="K334" i="29"/>
  <c r="J15" i="4" s="1"/>
  <c r="K160" i="29"/>
  <c r="K174" i="29" s="1"/>
  <c r="H34" i="182"/>
  <c r="K34" i="182" s="1"/>
  <c r="D81" i="36" s="1"/>
  <c r="K175" i="29"/>
  <c r="B1333" i="106" s="1"/>
  <c r="D1333" i="106" s="1"/>
  <c r="B5552" i="106"/>
  <c r="D5552" i="106" s="1"/>
  <c r="C8" i="4"/>
  <c r="B1388" i="106"/>
  <c r="D1388" i="106" s="1"/>
  <c r="D7251" i="106"/>
  <c r="A7252" i="106"/>
  <c r="K267" i="5"/>
  <c r="B4442" i="106"/>
  <c r="D4442" i="106" s="1"/>
  <c r="B4441" i="106"/>
  <c r="D4441" i="106" s="1"/>
  <c r="H267" i="5"/>
  <c r="F15" i="4"/>
  <c r="B1382" i="106"/>
  <c r="D1382" i="106" s="1"/>
  <c r="B7244" i="106"/>
  <c r="D7244" i="106" s="1"/>
  <c r="J267" i="5"/>
  <c r="B7041" i="106"/>
  <c r="D7041" i="106" s="1"/>
  <c r="B2554" i="106"/>
  <c r="D2554" i="106" s="1"/>
  <c r="F16" i="4"/>
  <c r="B2599" i="106" s="1"/>
  <c r="D2599" i="106" s="1"/>
  <c r="I8" i="4"/>
  <c r="D15" i="4"/>
  <c r="B1282" i="106"/>
  <c r="D1282" i="106" s="1"/>
  <c r="D7250" i="106"/>
  <c r="F127" i="34"/>
  <c r="F174" i="34" s="1"/>
  <c r="D114" i="29"/>
  <c r="B815" i="106" s="1"/>
  <c r="D815" i="106" s="1"/>
  <c r="K33" i="29"/>
  <c r="B6191" i="106"/>
  <c r="D6191" i="106" s="1"/>
  <c r="J41" i="3"/>
  <c r="C352" i="29"/>
  <c r="K41" i="3"/>
  <c r="B2028" i="106"/>
  <c r="D2028" i="106" s="1"/>
  <c r="L10" i="11"/>
  <c r="B2058" i="106" s="1"/>
  <c r="D2058" i="106" s="1"/>
  <c r="I24" i="12"/>
  <c r="G210" i="29"/>
  <c r="B1308" i="106"/>
  <c r="D1308" i="106" s="1"/>
  <c r="F60" i="34"/>
  <c r="E15" i="4"/>
  <c r="G17" i="181"/>
  <c r="G141" i="181" s="1"/>
  <c r="F141" i="181"/>
  <c r="B7798" i="106" s="1"/>
  <c r="D7798" i="106" s="1"/>
  <c r="F74" i="34"/>
  <c r="B7790" i="106"/>
  <c r="D7790" i="106" s="1"/>
  <c r="B7796" i="106" l="1"/>
  <c r="D7796" i="106" s="1"/>
  <c r="J17" i="4"/>
  <c r="B871" i="106"/>
  <c r="D871" i="106" s="1"/>
  <c r="E114" i="29"/>
  <c r="B873" i="106" s="1"/>
  <c r="D873" i="106" s="1"/>
  <c r="B7038" i="106"/>
  <c r="D7038" i="106" s="1"/>
  <c r="J151" i="29"/>
  <c r="B7052" i="106" s="1"/>
  <c r="D7052" i="106" s="1"/>
  <c r="B3726" i="106"/>
  <c r="D3726" i="106" s="1"/>
  <c r="D19" i="7"/>
  <c r="B1775" i="106" s="1"/>
  <c r="D1775" i="106" s="1"/>
  <c r="B6014" i="106"/>
  <c r="D6014" i="106" s="1"/>
  <c r="K6" i="4"/>
  <c r="B3570" i="106" s="1"/>
  <c r="D3570" i="106" s="1"/>
  <c r="J4" i="4"/>
  <c r="B6220" i="106" s="1"/>
  <c r="D6220" i="106" s="1"/>
  <c r="B6352" i="106"/>
  <c r="D6352" i="106" s="1"/>
  <c r="B5412" i="106"/>
  <c r="D5412" i="106" s="1"/>
  <c r="D170" i="5"/>
  <c r="B2608" i="106"/>
  <c r="D2608" i="106" s="1"/>
  <c r="G17" i="4"/>
  <c r="E8" i="4"/>
  <c r="B2630" i="106"/>
  <c r="D2630" i="106" s="1"/>
  <c r="K342" i="29"/>
  <c r="F10" i="34"/>
  <c r="B1332" i="106"/>
  <c r="D1332" i="106" s="1"/>
  <c r="B7037" i="106"/>
  <c r="D7037" i="106" s="1"/>
  <c r="I151" i="29"/>
  <c r="B5356" i="106"/>
  <c r="D5356" i="106" s="1"/>
  <c r="D268" i="5"/>
  <c r="D4" i="4"/>
  <c r="B6025" i="106"/>
  <c r="D6025" i="106" s="1"/>
  <c r="H4" i="4"/>
  <c r="B2655" i="106" s="1"/>
  <c r="D2655" i="106" s="1"/>
  <c r="B7242" i="106"/>
  <c r="D7242" i="106" s="1"/>
  <c r="H367" i="29"/>
  <c r="B3660" i="106" s="1"/>
  <c r="D3660" i="106" s="1"/>
  <c r="G170" i="5"/>
  <c r="B5770" i="106"/>
  <c r="D5770" i="106" s="1"/>
  <c r="B1517" i="106"/>
  <c r="D1517" i="106" s="1"/>
  <c r="F12" i="34"/>
  <c r="B1288" i="106"/>
  <c r="D1288" i="106" s="1"/>
  <c r="F9" i="34"/>
  <c r="B5906" i="106"/>
  <c r="D5906" i="106" s="1"/>
  <c r="H6" i="4"/>
  <c r="B2656" i="106" s="1"/>
  <c r="D2656" i="106" s="1"/>
  <c r="B5713" i="106"/>
  <c r="D5713" i="106" s="1"/>
  <c r="F267" i="5"/>
  <c r="H32" i="118"/>
  <c r="K32" i="118" s="1"/>
  <c r="O31" i="118" s="1"/>
  <c r="O33" i="118" s="1"/>
  <c r="B4997" i="106"/>
  <c r="D4997" i="106" s="1"/>
  <c r="N41" i="3"/>
  <c r="B287" i="106"/>
  <c r="D287" i="106" s="1"/>
  <c r="B2633" i="106"/>
  <c r="D2633" i="106" s="1"/>
  <c r="E17" i="4"/>
  <c r="B1996" i="106"/>
  <c r="D1996" i="106" s="1"/>
  <c r="I26" i="12"/>
  <c r="B7741" i="106" s="1"/>
  <c r="D7741" i="106" s="1"/>
  <c r="B3621" i="106"/>
  <c r="D3621" i="106" s="1"/>
  <c r="C367" i="29"/>
  <c r="B3622" i="106" s="1"/>
  <c r="D3622" i="106" s="1"/>
  <c r="B3226" i="106"/>
  <c r="D3226" i="106" s="1"/>
  <c r="E8" i="146"/>
  <c r="E10" i="146" s="1"/>
  <c r="I20" i="4"/>
  <c r="I10" i="4"/>
  <c r="B4128" i="106" s="1"/>
  <c r="D4128" i="106" s="1"/>
  <c r="B7054" i="106"/>
  <c r="D7054" i="106" s="1"/>
  <c r="J7" i="4"/>
  <c r="J268" i="5"/>
  <c r="K7" i="4"/>
  <c r="K268" i="5"/>
  <c r="B6022" i="106"/>
  <c r="D6022" i="106" s="1"/>
  <c r="B8" i="146"/>
  <c r="C10" i="4"/>
  <c r="B4122" i="106" s="1"/>
  <c r="D4122" i="106" s="1"/>
  <c r="B2555" i="106"/>
  <c r="D2555" i="106" s="1"/>
  <c r="G40" i="108"/>
  <c r="B7799" i="106"/>
  <c r="D7799" i="106" s="1"/>
  <c r="E40" i="108"/>
  <c r="B1365" i="106"/>
  <c r="D1365" i="106" s="1"/>
  <c r="F65" i="34"/>
  <c r="B3568" i="106"/>
  <c r="D3568" i="106" s="1"/>
  <c r="D52" i="36"/>
  <c r="B6216" i="106"/>
  <c r="D6216" i="106" s="1"/>
  <c r="D51" i="36"/>
  <c r="C12" i="4"/>
  <c r="K114" i="29"/>
  <c r="G19" i="108"/>
  <c r="B1108" i="106"/>
  <c r="D1108" i="106" s="1"/>
  <c r="E19" i="108"/>
  <c r="B2571" i="106"/>
  <c r="D2571" i="106" s="1"/>
  <c r="D17" i="4"/>
  <c r="B2598" i="106"/>
  <c r="D2598" i="106" s="1"/>
  <c r="F17" i="4"/>
  <c r="H7" i="4"/>
  <c r="B5914" i="106"/>
  <c r="D5914" i="106" s="1"/>
  <c r="H268" i="5"/>
  <c r="A7253" i="106"/>
  <c r="D7252" i="106"/>
  <c r="F268" i="5" l="1"/>
  <c r="F7" i="4"/>
  <c r="B5719" i="106"/>
  <c r="D5719" i="106" s="1"/>
  <c r="B2564" i="106"/>
  <c r="D2564" i="106" s="1"/>
  <c r="B2612" i="106"/>
  <c r="D2612" i="106" s="1"/>
  <c r="G19" i="4"/>
  <c r="B4140" i="106" s="1"/>
  <c r="D4140" i="106" s="1"/>
  <c r="B5421" i="106"/>
  <c r="D5421" i="106" s="1"/>
  <c r="D6" i="4"/>
  <c r="B2566" i="106" s="1"/>
  <c r="D2566" i="106" s="1"/>
  <c r="B6227" i="106"/>
  <c r="D6227" i="106" s="1"/>
  <c r="J19" i="4"/>
  <c r="B6229" i="106" s="1"/>
  <c r="D6229" i="106" s="1"/>
  <c r="B288" i="106"/>
  <c r="D288" i="106" s="1"/>
  <c r="D55" i="36"/>
  <c r="G6" i="4"/>
  <c r="B5778" i="106"/>
  <c r="D5778" i="106" s="1"/>
  <c r="G268" i="5"/>
  <c r="K152" i="29"/>
  <c r="B1289" i="106" s="1"/>
  <c r="D1289" i="106" s="1"/>
  <c r="B5508" i="106"/>
  <c r="D5508" i="106" s="1"/>
  <c r="F59" i="34"/>
  <c r="F76" i="34" s="1"/>
  <c r="B7051" i="106"/>
  <c r="D7051" i="106" s="1"/>
  <c r="F17" i="11"/>
  <c r="B7224" i="106"/>
  <c r="D7224" i="106" s="1"/>
  <c r="F13" i="34"/>
  <c r="E10" i="4"/>
  <c r="B4124" i="106" s="1"/>
  <c r="D4124" i="106" s="1"/>
  <c r="B2632" i="106"/>
  <c r="D2632" i="106" s="1"/>
  <c r="A7254" i="106"/>
  <c r="D7253" i="106"/>
  <c r="D9" i="146"/>
  <c r="F19" i="4"/>
  <c r="B4139" i="106" s="1"/>
  <c r="D4139" i="106" s="1"/>
  <c r="B2600" i="106"/>
  <c r="D2600" i="106" s="1"/>
  <c r="C9" i="146"/>
  <c r="B2573" i="106"/>
  <c r="D2573" i="106" s="1"/>
  <c r="D19" i="4"/>
  <c r="B4137" i="106" s="1"/>
  <c r="D4137" i="106" s="1"/>
  <c r="E41" i="108"/>
  <c r="E44" i="108" s="1"/>
  <c r="E45" i="108" s="1"/>
  <c r="G41" i="108"/>
  <c r="G44" i="108" s="1"/>
  <c r="G45" i="108" s="1"/>
  <c r="B2556" i="106"/>
  <c r="D2556" i="106" s="1"/>
  <c r="C17" i="4"/>
  <c r="B6023" i="106"/>
  <c r="D6023" i="106" s="1"/>
  <c r="K368" i="29"/>
  <c r="B3681" i="106" s="1"/>
  <c r="D3681" i="106" s="1"/>
  <c r="B7055" i="106"/>
  <c r="D7055" i="106" s="1"/>
  <c r="K343" i="29"/>
  <c r="B7225" i="106" s="1"/>
  <c r="D7225" i="106" s="1"/>
  <c r="B3227" i="106"/>
  <c r="D3227" i="106" s="1"/>
  <c r="I78" i="4"/>
  <c r="K313" i="29"/>
  <c r="B1561" i="106" s="1"/>
  <c r="D1561" i="106" s="1"/>
  <c r="B5915" i="106"/>
  <c r="D5915" i="106" s="1"/>
  <c r="B2657" i="106"/>
  <c r="D2657" i="106" s="1"/>
  <c r="H8" i="4"/>
  <c r="D10" i="171"/>
  <c r="D19" i="171" s="1"/>
  <c r="D32" i="171" s="1"/>
  <c r="D49" i="171" s="1"/>
  <c r="K115" i="29"/>
  <c r="B1153" i="106" s="1"/>
  <c r="D1153" i="106" s="1"/>
  <c r="F8" i="34"/>
  <c r="F14" i="34" s="1"/>
  <c r="B1152" i="106"/>
  <c r="D1152" i="106" s="1"/>
  <c r="B3718" i="106"/>
  <c r="D3718" i="106" s="1"/>
  <c r="K8" i="4"/>
  <c r="B6222" i="106"/>
  <c r="D6222" i="106" s="1"/>
  <c r="J8" i="4"/>
  <c r="E19" i="4"/>
  <c r="B4138" i="106" s="1"/>
  <c r="D4138" i="106" s="1"/>
  <c r="B2635" i="106"/>
  <c r="D2635" i="106" s="1"/>
  <c r="E20" i="4"/>
  <c r="F77" i="34" l="1"/>
  <c r="F175" i="34" s="1"/>
  <c r="I17" i="11"/>
  <c r="B7624" i="106"/>
  <c r="B2594" i="106"/>
  <c r="D2594" i="106" s="1"/>
  <c r="F8" i="4"/>
  <c r="B5870" i="106"/>
  <c r="D5870" i="106" s="1"/>
  <c r="K296" i="29"/>
  <c r="B1518" i="106" s="1"/>
  <c r="D1518" i="106" s="1"/>
  <c r="G8" i="4"/>
  <c r="B2604" i="106"/>
  <c r="D2604" i="106" s="1"/>
  <c r="D8" i="4"/>
  <c r="B5720" i="106"/>
  <c r="D5720" i="106" s="1"/>
  <c r="K211" i="29"/>
  <c r="B1389" i="106" s="1"/>
  <c r="D1389" i="106" s="1"/>
  <c r="J20" i="4"/>
  <c r="B6223" i="106"/>
  <c r="D6223" i="106" s="1"/>
  <c r="J10" i="4"/>
  <c r="B6225" i="106" s="1"/>
  <c r="D6225" i="106" s="1"/>
  <c r="B2658" i="106"/>
  <c r="D2658" i="106" s="1"/>
  <c r="H20" i="4"/>
  <c r="H10" i="4"/>
  <c r="B4127" i="106" s="1"/>
  <c r="D4127" i="106" s="1"/>
  <c r="B3320" i="106"/>
  <c r="D3320" i="106" s="1"/>
  <c r="I81" i="4"/>
  <c r="F16" i="37"/>
  <c r="B2561" i="106"/>
  <c r="D2561" i="106" s="1"/>
  <c r="B9" i="146"/>
  <c r="H17" i="118"/>
  <c r="C19" i="4"/>
  <c r="B4136" i="106" s="1"/>
  <c r="D4136" i="106" s="1"/>
  <c r="C20" i="4"/>
  <c r="E78" i="4"/>
  <c r="B2636" i="106"/>
  <c r="D2636" i="106" s="1"/>
  <c r="K10" i="4"/>
  <c r="B4130" i="106" s="1"/>
  <c r="D4130" i="106" s="1"/>
  <c r="K20" i="4"/>
  <c r="B3571" i="106"/>
  <c r="D3571" i="106" s="1"/>
  <c r="A7255" i="106"/>
  <c r="D7254" i="106"/>
  <c r="B2595" i="106" l="1"/>
  <c r="D2595" i="106" s="1"/>
  <c r="D8" i="146"/>
  <c r="D10" i="146" s="1"/>
  <c r="F10" i="4"/>
  <c r="B4125" i="106" s="1"/>
  <c r="D4125" i="106" s="1"/>
  <c r="F20" i="4"/>
  <c r="B2568" i="106"/>
  <c r="D2568" i="106" s="1"/>
  <c r="D10" i="4"/>
  <c r="B4123" i="106" s="1"/>
  <c r="D4123" i="106" s="1"/>
  <c r="C8" i="146"/>
  <c r="D16" i="37"/>
  <c r="H16" i="37" s="1"/>
  <c r="H13" i="118"/>
  <c r="H18" i="118"/>
  <c r="D20" i="4"/>
  <c r="G20" i="4"/>
  <c r="B2606" i="106"/>
  <c r="D2606" i="106" s="1"/>
  <c r="G10" i="4"/>
  <c r="B4126" i="106" s="1"/>
  <c r="D4126" i="106" s="1"/>
  <c r="B7625" i="106"/>
  <c r="I18" i="11"/>
  <c r="A7256" i="106"/>
  <c r="D7255" i="106"/>
  <c r="E81" i="4"/>
  <c r="B3278" i="106"/>
  <c r="D3278" i="106" s="1"/>
  <c r="K78" i="4"/>
  <c r="B3576" i="106"/>
  <c r="D3576" i="106" s="1"/>
  <c r="C78" i="4"/>
  <c r="B2562" i="106"/>
  <c r="D2562" i="106" s="1"/>
  <c r="H25" i="118"/>
  <c r="K24" i="118" s="1"/>
  <c r="O23" i="118" s="1"/>
  <c r="O25" i="118" s="1"/>
  <c r="K17" i="118"/>
  <c r="H78" i="4"/>
  <c r="B2662" i="106"/>
  <c r="D2662" i="106" s="1"/>
  <c r="B6230" i="106"/>
  <c r="D6230" i="106" s="1"/>
  <c r="J78" i="4"/>
  <c r="F9" i="146"/>
  <c r="B10" i="146"/>
  <c r="D63" i="36"/>
  <c r="I82" i="4"/>
  <c r="B3323" i="106"/>
  <c r="D3323" i="106" s="1"/>
  <c r="E11" i="146"/>
  <c r="B2574" i="106" l="1"/>
  <c r="D2574" i="106" s="1"/>
  <c r="D78" i="4"/>
  <c r="F8" i="146"/>
  <c r="F10" i="146" s="1"/>
  <c r="C10" i="146"/>
  <c r="B7631" i="106"/>
  <c r="F176" i="34"/>
  <c r="F177" i="34" s="1"/>
  <c r="F179" i="34" s="1"/>
  <c r="G78" i="4"/>
  <c r="B2613" i="106"/>
  <c r="D2613" i="106" s="1"/>
  <c r="F78" i="4"/>
  <c r="B2601" i="106"/>
  <c r="D2601" i="106" s="1"/>
  <c r="B3233" i="106"/>
  <c r="D3233" i="106" s="1"/>
  <c r="C81" i="4"/>
  <c r="B3588" i="106"/>
  <c r="D3588" i="106" s="1"/>
  <c r="K81" i="4"/>
  <c r="H81" i="4"/>
  <c r="B3300" i="106"/>
  <c r="D3300" i="106" s="1"/>
  <c r="B6273" i="106"/>
  <c r="D6273" i="106" s="1"/>
  <c r="I83" i="4"/>
  <c r="B6282" i="106" s="1"/>
  <c r="D6282" i="106" s="1"/>
  <c r="B6263" i="106"/>
  <c r="D6263" i="106" s="1"/>
  <c r="J81" i="4"/>
  <c r="K20" i="118"/>
  <c r="J20" i="118"/>
  <c r="O16" i="118"/>
  <c r="E82" i="4"/>
  <c r="B1658" i="106"/>
  <c r="D1658" i="106" s="1"/>
  <c r="D59" i="36"/>
  <c r="A7257" i="106"/>
  <c r="D7256" i="106"/>
  <c r="F81" i="4" l="1"/>
  <c r="B3256" i="106"/>
  <c r="D3256" i="106" s="1"/>
  <c r="B3262" i="106"/>
  <c r="D3262" i="106" s="1"/>
  <c r="G81" i="4"/>
  <c r="B3239" i="106"/>
  <c r="D3239" i="106" s="1"/>
  <c r="D81" i="4"/>
  <c r="E83" i="4"/>
  <c r="B6278" i="106" s="1"/>
  <c r="D6278" i="106" s="1"/>
  <c r="B6269" i="106"/>
  <c r="D6269" i="106" s="1"/>
  <c r="J82" i="4"/>
  <c r="B6266" i="106"/>
  <c r="D6266" i="106" s="1"/>
  <c r="D64" i="36"/>
  <c r="D7257" i="106"/>
  <c r="A7258" i="106"/>
  <c r="O17" i="118"/>
  <c r="O20" i="118" s="1"/>
  <c r="D62" i="36"/>
  <c r="B1700" i="106"/>
  <c r="D1700" i="106" s="1"/>
  <c r="H82" i="4"/>
  <c r="B3591" i="106"/>
  <c r="D3591" i="106" s="1"/>
  <c r="D65" i="36"/>
  <c r="K82" i="4"/>
  <c r="J16" i="37"/>
  <c r="B4269" i="106" s="1"/>
  <c r="D4269" i="106" s="1"/>
  <c r="D57" i="36"/>
  <c r="B1630" i="106"/>
  <c r="D1630" i="106" s="1"/>
  <c r="C82" i="4"/>
  <c r="H12" i="118"/>
  <c r="K12" i="118" s="1"/>
  <c r="O11" i="118" s="1"/>
  <c r="O13" i="118" s="1"/>
  <c r="B11" i="146"/>
  <c r="C11" i="146" l="1"/>
  <c r="F11" i="146" s="1"/>
  <c r="B1644" i="106"/>
  <c r="D1644" i="106" s="1"/>
  <c r="D82" i="4"/>
  <c r="D58" i="36"/>
  <c r="B1686" i="106"/>
  <c r="D1686" i="106" s="1"/>
  <c r="G82" i="4"/>
  <c r="D61" i="36"/>
  <c r="F82" i="4"/>
  <c r="D11" i="146"/>
  <c r="B1672" i="106"/>
  <c r="D1672" i="106" s="1"/>
  <c r="D60" i="36"/>
  <c r="O35" i="118"/>
  <c r="O37" i="118" s="1"/>
  <c r="H83" i="4"/>
  <c r="B6281" i="106" s="1"/>
  <c r="D6281" i="106" s="1"/>
  <c r="B6272" i="106"/>
  <c r="D6272" i="106" s="1"/>
  <c r="B6267" i="106"/>
  <c r="D6267" i="106" s="1"/>
  <c r="C83" i="4"/>
  <c r="B6276" i="106" s="1"/>
  <c r="D6276" i="106" s="1"/>
  <c r="B6275" i="106"/>
  <c r="D6275" i="106" s="1"/>
  <c r="K83" i="4"/>
  <c r="B6284" i="106" s="1"/>
  <c r="D6284" i="106" s="1"/>
  <c r="A7259" i="106"/>
  <c r="D7258" i="106"/>
  <c r="J83" i="4"/>
  <c r="B6283" i="106" s="1"/>
  <c r="D6283" i="106" s="1"/>
  <c r="B6274" i="106"/>
  <c r="D6274" i="106" s="1"/>
  <c r="D29" i="36" l="1"/>
  <c r="C12" i="146"/>
  <c r="D83" i="4"/>
  <c r="B6277" i="106" s="1"/>
  <c r="D6277" i="106" s="1"/>
  <c r="B6268" i="106"/>
  <c r="D6268" i="106" s="1"/>
  <c r="F83" i="4"/>
  <c r="B6279" i="106" s="1"/>
  <c r="D6279" i="106" s="1"/>
  <c r="B6270" i="106"/>
  <c r="D6270" i="106" s="1"/>
  <c r="G83" i="4"/>
  <c r="B6280" i="106" s="1"/>
  <c r="D6280" i="106" s="1"/>
  <c r="B6271" i="106"/>
  <c r="D6271" i="106" s="1"/>
  <c r="A7260" i="106"/>
  <c r="D7259" i="106"/>
  <c r="D7260" i="106" l="1"/>
  <c r="A7261" i="106"/>
  <c r="A7262" i="106" l="1"/>
  <c r="D7261" i="106"/>
  <c r="D7262" i="106" l="1"/>
  <c r="A7263" i="106"/>
  <c r="D7263" i="106" l="1"/>
  <c r="A7264" i="106"/>
  <c r="D7264" i="106" l="1"/>
  <c r="A7265" i="106"/>
  <c r="D7265" i="106" l="1"/>
  <c r="A7266" i="106"/>
  <c r="D7266" i="106" l="1"/>
  <c r="A7267" i="106"/>
  <c r="D7267" i="106" l="1"/>
  <c r="A7268" i="106"/>
  <c r="D7268" i="106" l="1"/>
  <c r="A7269" i="106"/>
  <c r="D7269" i="106" l="1"/>
  <c r="A7270" i="106"/>
  <c r="D7270" i="106" l="1"/>
  <c r="A7271" i="106"/>
  <c r="D7271" i="106" l="1"/>
  <c r="A7272" i="106"/>
  <c r="D7272" i="106" l="1"/>
  <c r="A7273" i="106"/>
  <c r="D7273" i="106" l="1"/>
  <c r="A7274" i="106"/>
  <c r="D7274" i="106" l="1"/>
  <c r="A7275" i="106"/>
  <c r="D7275" i="106" l="1"/>
  <c r="A7276" i="106"/>
  <c r="D7276" i="106" l="1"/>
  <c r="A7277" i="106"/>
  <c r="D7277" i="106" l="1"/>
  <c r="A7278" i="106"/>
  <c r="D7278" i="106" l="1"/>
  <c r="A7279" i="106"/>
  <c r="D7279" i="106" l="1"/>
  <c r="A7280" i="106"/>
  <c r="D7280" i="106" l="1"/>
  <c r="A7281" i="106"/>
  <c r="D7281" i="106" l="1"/>
  <c r="A7282" i="106"/>
  <c r="D7282" i="106" l="1"/>
  <c r="A7283" i="106"/>
  <c r="D7283" i="106" l="1"/>
  <c r="A7284" i="106"/>
  <c r="D7284" i="106" l="1"/>
  <c r="A7285" i="106"/>
  <c r="D7285" i="106" l="1"/>
  <c r="A7286" i="106"/>
  <c r="D7286" i="106" l="1"/>
  <c r="A7287" i="106"/>
  <c r="D7287" i="106" l="1"/>
  <c r="A7288" i="106"/>
  <c r="D7288" i="106" l="1"/>
  <c r="A7289" i="106"/>
  <c r="D7289" i="106" l="1"/>
  <c r="A7290" i="106"/>
  <c r="D7290" i="106" l="1"/>
  <c r="A7291" i="106"/>
  <c r="D7291" i="106" l="1"/>
  <c r="A7292" i="106"/>
  <c r="D7292" i="106" l="1"/>
  <c r="A7293" i="106"/>
  <c r="D7293" i="106" l="1"/>
  <c r="A7294" i="106"/>
  <c r="D7294" i="106" l="1"/>
  <c r="A7295" i="106"/>
  <c r="D7295" i="106" l="1"/>
  <c r="A7296" i="106"/>
  <c r="D7296" i="106" l="1"/>
  <c r="A7297" i="106"/>
  <c r="D7297" i="106" l="1"/>
  <c r="A7298" i="106"/>
  <c r="A7299" i="106" l="1"/>
  <c r="D7298" i="106"/>
  <c r="D7299" i="106" l="1"/>
  <c r="A7300" i="106"/>
  <c r="D7300" i="106" l="1"/>
  <c r="A7301" i="106"/>
  <c r="D7301" i="106" l="1"/>
  <c r="A7302" i="106"/>
  <c r="D7302" i="106" l="1"/>
  <c r="A7303" i="106"/>
  <c r="D7303" i="106" l="1"/>
  <c r="A7304" i="106"/>
  <c r="D7304" i="106" l="1"/>
  <c r="A7305" i="106"/>
  <c r="D7305" i="106" l="1"/>
  <c r="A7306" i="106"/>
  <c r="D7306" i="106" l="1"/>
  <c r="A7307" i="106"/>
  <c r="D7307" i="106" l="1"/>
  <c r="A7308" i="106"/>
  <c r="D7308" i="106" l="1"/>
  <c r="A7309" i="106"/>
  <c r="D7309" i="106" l="1"/>
  <c r="A7310" i="106"/>
  <c r="D7310" i="106" l="1"/>
  <c r="A7311" i="106"/>
  <c r="D7311" i="106" l="1"/>
  <c r="A7312" i="106"/>
  <c r="D7312" i="106" l="1"/>
  <c r="A7313" i="106"/>
  <c r="D7313" i="106" l="1"/>
  <c r="A7314" i="106"/>
  <c r="D7314" i="106" l="1"/>
  <c r="A7315" i="106"/>
  <c r="D7315" i="106" l="1"/>
  <c r="A7316" i="106"/>
  <c r="D7316" i="106" l="1"/>
  <c r="A7317" i="106"/>
  <c r="D7317" i="106" l="1"/>
  <c r="A7318" i="106"/>
  <c r="D7318" i="106" l="1"/>
  <c r="A7319" i="106"/>
  <c r="D7319" i="106" l="1"/>
  <c r="A7320" i="106"/>
  <c r="D7320" i="106" l="1"/>
  <c r="A7321" i="106"/>
  <c r="D7321" i="106" l="1"/>
  <c r="A7322" i="106"/>
  <c r="D7322" i="106" l="1"/>
  <c r="A7323" i="106"/>
  <c r="D7323" i="106" l="1"/>
  <c r="A7324" i="106"/>
  <c r="D7324" i="106" l="1"/>
  <c r="A7325" i="106"/>
  <c r="D7325" i="106" l="1"/>
  <c r="A7326" i="106"/>
  <c r="D7326" i="106" l="1"/>
  <c r="A7327" i="106"/>
  <c r="D7327" i="106" l="1"/>
  <c r="A7328" i="106"/>
  <c r="D7328" i="106" l="1"/>
  <c r="A7329" i="106"/>
  <c r="D7329" i="106" l="1"/>
  <c r="A7330" i="106"/>
  <c r="D7330" i="106" l="1"/>
  <c r="A7331" i="106"/>
  <c r="D7331" i="106" l="1"/>
  <c r="A7332" i="106"/>
  <c r="D7332" i="106" l="1"/>
  <c r="A7333" i="106"/>
  <c r="D7333" i="106" l="1"/>
  <c r="A7334" i="106"/>
  <c r="D7334" i="106" l="1"/>
  <c r="A7335" i="106"/>
  <c r="D7335" i="106" l="1"/>
  <c r="A7336" i="106"/>
  <c r="D7336" i="106" l="1"/>
  <c r="A7337" i="106"/>
  <c r="D7337" i="106" l="1"/>
  <c r="A7338" i="106"/>
  <c r="D7338" i="106" l="1"/>
  <c r="A7339" i="106"/>
  <c r="D7339" i="106" l="1"/>
  <c r="A7340" i="106"/>
  <c r="D7340" i="106" l="1"/>
  <c r="A7341" i="106"/>
  <c r="D7341" i="106" l="1"/>
  <c r="A7342" i="106"/>
  <c r="D7342" i="106" l="1"/>
  <c r="A7343" i="106"/>
  <c r="D7343" i="106" l="1"/>
  <c r="A7344" i="106"/>
  <c r="D7344" i="106" l="1"/>
  <c r="A7345" i="106"/>
  <c r="D7345" i="106" l="1"/>
  <c r="A7346" i="106"/>
  <c r="D7346" i="106" l="1"/>
  <c r="A7347" i="106"/>
  <c r="D7347" i="106" l="1"/>
  <c r="A7348" i="106"/>
  <c r="D7348" i="106" l="1"/>
  <c r="A7349" i="106"/>
  <c r="D7349" i="106" l="1"/>
  <c r="A7350" i="106"/>
  <c r="D7350" i="106" l="1"/>
  <c r="A7351" i="106"/>
  <c r="D7351" i="106" l="1"/>
  <c r="A7352" i="106"/>
  <c r="D7352" i="106" l="1"/>
  <c r="A7353" i="106"/>
  <c r="D7353" i="106" l="1"/>
  <c r="A7354" i="106"/>
  <c r="D7354" i="106" l="1"/>
  <c r="A7355" i="106"/>
  <c r="D7355" i="106" l="1"/>
  <c r="A7356" i="106"/>
  <c r="D7356" i="106" l="1"/>
  <c r="A7357" i="106"/>
  <c r="D7357" i="106" l="1"/>
  <c r="A7358" i="106"/>
  <c r="D7358" i="106" l="1"/>
  <c r="A7359" i="106"/>
  <c r="D7359" i="106" l="1"/>
  <c r="A7360" i="106"/>
  <c r="D7360" i="106" l="1"/>
  <c r="A7361" i="106"/>
  <c r="D7361" i="106" l="1"/>
  <c r="A7362" i="106"/>
  <c r="D7362" i="106" l="1"/>
  <c r="A7363" i="106"/>
  <c r="D7363" i="106" l="1"/>
  <c r="A7364" i="106"/>
  <c r="D7364" i="106" l="1"/>
  <c r="A7365" i="106"/>
  <c r="D7365" i="106" l="1"/>
  <c r="A7366" i="106"/>
  <c r="D7366" i="106" l="1"/>
  <c r="A7367" i="106"/>
  <c r="D7367" i="106" l="1"/>
  <c r="A7368" i="106"/>
  <c r="D7368" i="106" l="1"/>
  <c r="A7369" i="106"/>
  <c r="D7369" i="106" l="1"/>
  <c r="A7370" i="106"/>
  <c r="D7370" i="106" l="1"/>
  <c r="A7371" i="106"/>
  <c r="D7371" i="106" l="1"/>
  <c r="A7372" i="106"/>
  <c r="D7372" i="106" l="1"/>
  <c r="A7373" i="106"/>
  <c r="D7373" i="106" l="1"/>
  <c r="A7374" i="106"/>
  <c r="D7374" i="106" l="1"/>
  <c r="A7375" i="106"/>
  <c r="D7375" i="106" l="1"/>
  <c r="A7376" i="106"/>
  <c r="D7376" i="106" l="1"/>
  <c r="A7377" i="106"/>
  <c r="D7377" i="106" l="1"/>
  <c r="A7378" i="106"/>
  <c r="D7378" i="106" l="1"/>
  <c r="A7379" i="106"/>
  <c r="D7379" i="106" l="1"/>
  <c r="A7380" i="106"/>
  <c r="D7380" i="106" l="1"/>
  <c r="A7381" i="106"/>
  <c r="D7381" i="106" l="1"/>
  <c r="A7382" i="106"/>
  <c r="D7382" i="106" l="1"/>
  <c r="A7383" i="106"/>
  <c r="D7383" i="106" l="1"/>
  <c r="A7384" i="106"/>
  <c r="D7384" i="106" l="1"/>
  <c r="A7385" i="106"/>
  <c r="D7385" i="106" l="1"/>
  <c r="A7386" i="106"/>
  <c r="D7386" i="106" l="1"/>
  <c r="A7387" i="106"/>
  <c r="D7387" i="106" l="1"/>
  <c r="A7388" i="106"/>
  <c r="D7388" i="106" l="1"/>
  <c r="A7389" i="106"/>
  <c r="D7389" i="106" l="1"/>
  <c r="A7390" i="106"/>
  <c r="D7390" i="106" l="1"/>
  <c r="A7391" i="106"/>
  <c r="D7391" i="106" l="1"/>
  <c r="A7392" i="106"/>
  <c r="D7392" i="106" l="1"/>
  <c r="A7393" i="106"/>
  <c r="D7393" i="106" l="1"/>
  <c r="A7394" i="106"/>
  <c r="D7394" i="106" l="1"/>
  <c r="A7395" i="106"/>
  <c r="D7395" i="106" l="1"/>
  <c r="A7396" i="106"/>
  <c r="D7396" i="106" l="1"/>
  <c r="A7397" i="106"/>
  <c r="D7397" i="106" l="1"/>
  <c r="A7398" i="106"/>
  <c r="D7398" i="106" l="1"/>
  <c r="A7399" i="106"/>
  <c r="D7399" i="106" l="1"/>
  <c r="A7400" i="106"/>
  <c r="D7400" i="106" l="1"/>
  <c r="A7401" i="106"/>
  <c r="D7401" i="106" l="1"/>
  <c r="A7402" i="106"/>
  <c r="D7402" i="106" l="1"/>
  <c r="A7403" i="106"/>
  <c r="D7403" i="106" l="1"/>
  <c r="A7404" i="106"/>
  <c r="D7404" i="106" l="1"/>
  <c r="A7405" i="106"/>
  <c r="D7405" i="106" l="1"/>
  <c r="A7406" i="106"/>
  <c r="D7406" i="106" l="1"/>
  <c r="A7407" i="106"/>
  <c r="D7407" i="106" l="1"/>
  <c r="A7408" i="106"/>
  <c r="D7408" i="106" l="1"/>
  <c r="A7409" i="106"/>
  <c r="D7409" i="106" l="1"/>
  <c r="A7410" i="106"/>
  <c r="D7410" i="106" l="1"/>
  <c r="A7411" i="106"/>
  <c r="D7411" i="106" l="1"/>
  <c r="A7412" i="106"/>
  <c r="D7412" i="106" l="1"/>
  <c r="A7413" i="106"/>
  <c r="D7413" i="106" l="1"/>
  <c r="A7414" i="106"/>
  <c r="D7414" i="106" l="1"/>
  <c r="A7415" i="106"/>
  <c r="D7415" i="106" l="1"/>
  <c r="A7416" i="106"/>
  <c r="D7416" i="106" l="1"/>
  <c r="A7417" i="106"/>
  <c r="D7417" i="106" l="1"/>
  <c r="A7418" i="106"/>
  <c r="D7418" i="106" l="1"/>
  <c r="A7419" i="106"/>
  <c r="D7419" i="106" l="1"/>
  <c r="A7420" i="106"/>
  <c r="D7420" i="106" l="1"/>
  <c r="A7421" i="106"/>
  <c r="D7421" i="106" l="1"/>
  <c r="A7422" i="106"/>
  <c r="D7422" i="106" l="1"/>
  <c r="A7423" i="106"/>
  <c r="D7423" i="106" l="1"/>
  <c r="A7424" i="106"/>
  <c r="D7424" i="106" l="1"/>
  <c r="A7425" i="106"/>
  <c r="D7425" i="106" l="1"/>
  <c r="A7426" i="106"/>
  <c r="D7426" i="106" l="1"/>
  <c r="A7427" i="106"/>
  <c r="D7427" i="106" l="1"/>
  <c r="A7428" i="106"/>
  <c r="D7428" i="106" l="1"/>
  <c r="A7429" i="106"/>
  <c r="D7429" i="106" l="1"/>
  <c r="A7430" i="106"/>
  <c r="D7430" i="106" l="1"/>
  <c r="A7431" i="106"/>
  <c r="D7431" i="106" l="1"/>
  <c r="A7432" i="106"/>
  <c r="D7432" i="106" l="1"/>
  <c r="A7433" i="106"/>
  <c r="D7433" i="106" l="1"/>
  <c r="A7434" i="106"/>
  <c r="D7434" i="106" l="1"/>
  <c r="A7435" i="106"/>
  <c r="D7435" i="106" l="1"/>
  <c r="A7436" i="106"/>
  <c r="D7436" i="106" l="1"/>
  <c r="A7437" i="106"/>
  <c r="D7437" i="106" l="1"/>
  <c r="A7438" i="106"/>
  <c r="D7438" i="106" l="1"/>
  <c r="A7439" i="106"/>
  <c r="D7439" i="106" l="1"/>
  <c r="A7440" i="106"/>
  <c r="D7440" i="106" l="1"/>
  <c r="A7441" i="106"/>
  <c r="D7441" i="106" l="1"/>
  <c r="A7442" i="106"/>
  <c r="D7442" i="106" l="1"/>
  <c r="A7443" i="106"/>
  <c r="D7443" i="106" l="1"/>
  <c r="A7444" i="106"/>
  <c r="D7444" i="106" l="1"/>
  <c r="A7445" i="106"/>
  <c r="D7445" i="106" l="1"/>
  <c r="A7446" i="106"/>
  <c r="D7446" i="106" l="1"/>
  <c r="A7447" i="106"/>
  <c r="D7447" i="106" l="1"/>
  <c r="A7448" i="106"/>
  <c r="D7448" i="106" l="1"/>
  <c r="A7449" i="106"/>
  <c r="D7449" i="106" l="1"/>
  <c r="A7450" i="106"/>
  <c r="D7450" i="106" l="1"/>
  <c r="A7451" i="106"/>
  <c r="D7451" i="106" l="1"/>
  <c r="A7452" i="106"/>
  <c r="D7452" i="106" l="1"/>
  <c r="A7453" i="106"/>
  <c r="D7453" i="106" l="1"/>
  <c r="A7454" i="106"/>
  <c r="D7454" i="106" l="1"/>
  <c r="A7455" i="106"/>
  <c r="D7455" i="106" l="1"/>
  <c r="A7456" i="106"/>
  <c r="D7456" i="106" l="1"/>
  <c r="A7457" i="106"/>
  <c r="D7457" i="106" l="1"/>
  <c r="A7458" i="106"/>
  <c r="D7458" i="106" l="1"/>
  <c r="A7459" i="106"/>
  <c r="D7459" i="106" l="1"/>
  <c r="A7460" i="106"/>
  <c r="D7460" i="106" l="1"/>
  <c r="A7461" i="106"/>
  <c r="D7461" i="106" l="1"/>
  <c r="A7462" i="106"/>
  <c r="D7462" i="106" l="1"/>
  <c r="A7463" i="106"/>
  <c r="D7463" i="106" l="1"/>
  <c r="A7464" i="106"/>
  <c r="D7464" i="106" l="1"/>
  <c r="A7465" i="106"/>
  <c r="D7465" i="106" l="1"/>
  <c r="A7466" i="106"/>
  <c r="D7466" i="106" l="1"/>
  <c r="A7467" i="106"/>
  <c r="D7467" i="106" l="1"/>
  <c r="A7468" i="106"/>
  <c r="D7468" i="106" l="1"/>
  <c r="A7469" i="106"/>
  <c r="D7469" i="106" l="1"/>
  <c r="A7470" i="106"/>
  <c r="D7470" i="106" l="1"/>
  <c r="A7471" i="106"/>
  <c r="D7471" i="106" l="1"/>
  <c r="A7472" i="106"/>
  <c r="D7472" i="106" l="1"/>
  <c r="A7473" i="106"/>
  <c r="D7473" i="106" l="1"/>
  <c r="A7474" i="106"/>
  <c r="D7474" i="106" l="1"/>
  <c r="A7475" i="106"/>
  <c r="D7475" i="106" l="1"/>
  <c r="A7476" i="106"/>
  <c r="D7476" i="106" l="1"/>
  <c r="A7477" i="106"/>
  <c r="D7477" i="106" l="1"/>
  <c r="A7478" i="106"/>
  <c r="D7478" i="106" l="1"/>
  <c r="A7479" i="106"/>
  <c r="D7479" i="106" l="1"/>
  <c r="A7480" i="106"/>
  <c r="D7480" i="106" l="1"/>
  <c r="A7481" i="106"/>
  <c r="D7481" i="106" l="1"/>
  <c r="A7482" i="106"/>
  <c r="D7482" i="106" l="1"/>
  <c r="A7483" i="106"/>
  <c r="D7483" i="106" l="1"/>
  <c r="A7484" i="106"/>
  <c r="D7484" i="106" l="1"/>
  <c r="A7485" i="106"/>
  <c r="D7485" i="106" l="1"/>
  <c r="A7486" i="106"/>
  <c r="D7486" i="106" l="1"/>
  <c r="A7487" i="106"/>
  <c r="D7487" i="106" l="1"/>
  <c r="A7488" i="106"/>
  <c r="D7488" i="106" l="1"/>
  <c r="A7489" i="106"/>
  <c r="D7489" i="106" l="1"/>
  <c r="A7490" i="106"/>
  <c r="D7490" i="106" l="1"/>
  <c r="A7491" i="106"/>
  <c r="D7491" i="106" l="1"/>
  <c r="A7492" i="106"/>
  <c r="D7492" i="106" l="1"/>
  <c r="A7493" i="106"/>
  <c r="D7493" i="106" l="1"/>
  <c r="A7494" i="106"/>
  <c r="D7494" i="106" l="1"/>
  <c r="A7495" i="106"/>
  <c r="D7495" i="106" l="1"/>
  <c r="A7496" i="106"/>
  <c r="D7496" i="106" l="1"/>
  <c r="A7497" i="106"/>
  <c r="D7497" i="106" l="1"/>
  <c r="A7498" i="106"/>
  <c r="D7498" i="106" l="1"/>
  <c r="A7499" i="106"/>
  <c r="D7499" i="106" l="1"/>
  <c r="A7500" i="106"/>
  <c r="D7500" i="106" l="1"/>
  <c r="A7501" i="106"/>
  <c r="D7501" i="106" l="1"/>
  <c r="A7502" i="106"/>
  <c r="D7502" i="106" l="1"/>
  <c r="A7503" i="106"/>
  <c r="D7503" i="106" l="1"/>
  <c r="A7504" i="106"/>
  <c r="D7504" i="106" l="1"/>
  <c r="A7505" i="106"/>
  <c r="D7505" i="106" l="1"/>
  <c r="A7506" i="106"/>
  <c r="D7506" i="106" l="1"/>
  <c r="A7507" i="106"/>
  <c r="D7507" i="106" l="1"/>
  <c r="A7508" i="106"/>
  <c r="D7508" i="106" l="1"/>
  <c r="A7509" i="106"/>
  <c r="D7509" i="106" l="1"/>
  <c r="A7510" i="106"/>
  <c r="D7510" i="106" l="1"/>
  <c r="A7511" i="106"/>
  <c r="D7511" i="106" l="1"/>
  <c r="A7512" i="106"/>
  <c r="D7512" i="106" l="1"/>
  <c r="A7513" i="106"/>
  <c r="D7513" i="106" l="1"/>
  <c r="A7514" i="106"/>
  <c r="D7514" i="106" l="1"/>
  <c r="A7515" i="106"/>
  <c r="D7515" i="106" l="1"/>
  <c r="A7516" i="106"/>
  <c r="D7516" i="106" l="1"/>
  <c r="A7517" i="106"/>
  <c r="D7517" i="106" l="1"/>
  <c r="A7518" i="106"/>
  <c r="D7518" i="106" l="1"/>
  <c r="A7519" i="106"/>
  <c r="D7519" i="106" l="1"/>
  <c r="A7520" i="106"/>
  <c r="D7520" i="106" l="1"/>
  <c r="A7521" i="106"/>
  <c r="D7521" i="106" l="1"/>
  <c r="A7522" i="106"/>
  <c r="D7522" i="106" l="1"/>
  <c r="A7523" i="106"/>
  <c r="D7523" i="106" l="1"/>
  <c r="A7524" i="106"/>
  <c r="D7524" i="106" l="1"/>
  <c r="A7525" i="106"/>
  <c r="D7525" i="106" l="1"/>
  <c r="A7526" i="106"/>
  <c r="D7526" i="106" l="1"/>
  <c r="A7527" i="106"/>
  <c r="D7527" i="106" l="1"/>
  <c r="A7528" i="106"/>
  <c r="D7528" i="106" l="1"/>
  <c r="A7529" i="106"/>
  <c r="D7529" i="106" l="1"/>
  <c r="A7530" i="106"/>
  <c r="D7530" i="106" l="1"/>
  <c r="A7531" i="106"/>
  <c r="D7531" i="106" l="1"/>
  <c r="A7532" i="106"/>
  <c r="D7532" i="106" l="1"/>
  <c r="A7533" i="106"/>
  <c r="D7533" i="106" l="1"/>
  <c r="A7534" i="106"/>
  <c r="D7534" i="106" l="1"/>
  <c r="A7535" i="106"/>
  <c r="D7535" i="106" l="1"/>
  <c r="A7536" i="106"/>
  <c r="D7536" i="106" l="1"/>
  <c r="A7537" i="106"/>
  <c r="D7537" i="106" l="1"/>
  <c r="A7538" i="106"/>
  <c r="D7538" i="106" l="1"/>
  <c r="A7539" i="106"/>
  <c r="D7539" i="106" l="1"/>
  <c r="A7540" i="106"/>
  <c r="D7540" i="106" l="1"/>
  <c r="A7541" i="106"/>
  <c r="D7541" i="106" l="1"/>
  <c r="A7542" i="106"/>
  <c r="D7542" i="106" l="1"/>
  <c r="A7543" i="106"/>
  <c r="D7543" i="106" l="1"/>
  <c r="A7544" i="106"/>
  <c r="D7544" i="106" l="1"/>
  <c r="A7545" i="106"/>
  <c r="D7545" i="106" l="1"/>
  <c r="A7546" i="106"/>
  <c r="D7546" i="106" l="1"/>
  <c r="A7547" i="106"/>
  <c r="D7547" i="106" l="1"/>
  <c r="A7548" i="106"/>
  <c r="D7548" i="106" l="1"/>
  <c r="A7549" i="106"/>
  <c r="D7549" i="106" l="1"/>
  <c r="A7550" i="106"/>
  <c r="D7550" i="106" l="1"/>
  <c r="A7551" i="106"/>
  <c r="D7551" i="106" l="1"/>
  <c r="A7552" i="106"/>
  <c r="D7552" i="106" l="1"/>
  <c r="A7553" i="106"/>
  <c r="D7553" i="106" l="1"/>
  <c r="A7554" i="106"/>
  <c r="D7554" i="106" l="1"/>
  <c r="A7555" i="106"/>
  <c r="D7555" i="106" l="1"/>
  <c r="A7556" i="106"/>
  <c r="D7556" i="106" l="1"/>
  <c r="A7557" i="106"/>
  <c r="D7557" i="106" l="1"/>
  <c r="A7558" i="106"/>
  <c r="D7558" i="106" l="1"/>
  <c r="A7559" i="106"/>
  <c r="D7559" i="106" l="1"/>
  <c r="A7560" i="106"/>
  <c r="D7560" i="106" l="1"/>
  <c r="A7561" i="106"/>
  <c r="D7561" i="106" l="1"/>
  <c r="A7562" i="106"/>
  <c r="D7562" i="106" l="1"/>
  <c r="A7563" i="106"/>
  <c r="D7563" i="106" l="1"/>
  <c r="A7564" i="106"/>
  <c r="D7564" i="106" l="1"/>
  <c r="A7565" i="106"/>
  <c r="D7565" i="106" l="1"/>
  <c r="A7566" i="106"/>
  <c r="D7566" i="106" l="1"/>
  <c r="A7567" i="106"/>
  <c r="D7567" i="106" l="1"/>
  <c r="A7568" i="106"/>
  <c r="D7568" i="106" l="1"/>
  <c r="A7569" i="106"/>
  <c r="D7569" i="106" l="1"/>
  <c r="A7570" i="106"/>
  <c r="D7570" i="106" l="1"/>
  <c r="A7571" i="106"/>
  <c r="D7571" i="106" l="1"/>
  <c r="A7572" i="106"/>
  <c r="D7572" i="106" l="1"/>
  <c r="A7573" i="106"/>
  <c r="D7573" i="106" l="1"/>
  <c r="A7574" i="106"/>
  <c r="D7574" i="106" l="1"/>
  <c r="A7575" i="106"/>
  <c r="D7575" i="106" l="1"/>
  <c r="A7576" i="106"/>
  <c r="D7576" i="106" l="1"/>
  <c r="A7577" i="106"/>
  <c r="A7578" i="106" l="1"/>
  <c r="D7577" i="106"/>
  <c r="D7578" i="106" l="1"/>
  <c r="A7579" i="106"/>
  <c r="D7579" i="106" l="1"/>
  <c r="A7580" i="106"/>
  <c r="D7580" i="106" l="1"/>
  <c r="A7581" i="106"/>
  <c r="D7581" i="106" l="1"/>
  <c r="A7582" i="106"/>
  <c r="D7582" i="106" l="1"/>
  <c r="A7583" i="106"/>
  <c r="D7583" i="106" l="1"/>
  <c r="A7584" i="106"/>
  <c r="D7584" i="106" l="1"/>
  <c r="A7585" i="106"/>
  <c r="D7585" i="106" l="1"/>
  <c r="A7586" i="106"/>
  <c r="A7587" i="106" l="1"/>
  <c r="D7586" i="106"/>
  <c r="D7587" i="106" l="1"/>
  <c r="A7588" i="106"/>
  <c r="A7589" i="106" l="1"/>
  <c r="D7588" i="106"/>
  <c r="D7589" i="106" l="1"/>
  <c r="A7590" i="106"/>
  <c r="A7591" i="106" l="1"/>
  <c r="D7590" i="106"/>
  <c r="A7592" i="106" l="1"/>
  <c r="D7591" i="106"/>
  <c r="D7592" i="106" l="1"/>
  <c r="A7593" i="106"/>
  <c r="A7594" i="106" l="1"/>
  <c r="D7593" i="106"/>
  <c r="A7595" i="106" l="1"/>
  <c r="D7594" i="106"/>
  <c r="A7596" i="106" l="1"/>
  <c r="D7595" i="106"/>
  <c r="D7596" i="106" l="1"/>
  <c r="A7597" i="106"/>
  <c r="A7598" i="106" l="1"/>
  <c r="D7597" i="106"/>
  <c r="A7599" i="106" l="1"/>
  <c r="D7598" i="106"/>
  <c r="D7599" i="106" l="1"/>
  <c r="A7600" i="106"/>
  <c r="A7601" i="106" l="1"/>
  <c r="D7600" i="106"/>
  <c r="A7602" i="106" l="1"/>
  <c r="D7601" i="106"/>
  <c r="A7603" i="106" l="1"/>
  <c r="D7602" i="106"/>
  <c r="D7603" i="106" l="1"/>
  <c r="A7604" i="106"/>
  <c r="A7605" i="106" l="1"/>
  <c r="D7604" i="106"/>
  <c r="A7606" i="106" l="1"/>
  <c r="D7605" i="106"/>
  <c r="A7607" i="106" l="1"/>
  <c r="D7606" i="106"/>
  <c r="D7607" i="106" l="1"/>
  <c r="A7608" i="106"/>
  <c r="A7609" i="106" l="1"/>
  <c r="D7608" i="106"/>
  <c r="A7610" i="106" l="1"/>
  <c r="D7609" i="106"/>
  <c r="D7610" i="106" l="1"/>
  <c r="A7611" i="106"/>
  <c r="A7612" i="106" l="1"/>
  <c r="D7611" i="106"/>
  <c r="A7613" i="106" l="1"/>
  <c r="D7612" i="106"/>
  <c r="A7614" i="106" l="1"/>
  <c r="D7613" i="106"/>
  <c r="D7614" i="106" l="1"/>
  <c r="A7615"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D7635" i="106" l="1"/>
  <c r="A7636" i="106"/>
  <c r="D7636" i="106" l="1"/>
  <c r="A7637" i="106"/>
  <c r="A7638" i="106" l="1"/>
  <c r="D7637" i="106"/>
  <c r="D7638" i="106" l="1"/>
  <c r="A7639" i="106"/>
  <c r="D7639" i="106" l="1"/>
  <c r="A7640" i="106"/>
  <c r="D7640" i="106" l="1"/>
  <c r="A7641" i="106"/>
  <c r="D7641" i="106" l="1"/>
  <c r="A7642" i="106"/>
  <c r="D7642" i="106" l="1"/>
  <c r="A7643" i="106"/>
  <c r="D7643" i="106" l="1"/>
  <c r="A7644" i="106"/>
  <c r="D7644" i="106" l="1"/>
  <c r="A7645" i="106"/>
  <c r="D7645" i="106" l="1"/>
  <c r="A7646" i="106"/>
  <c r="A7647" i="106" l="1"/>
  <c r="D7646" i="106"/>
  <c r="D7647" i="106" l="1"/>
  <c r="A7648" i="106"/>
  <c r="D7648" i="106" l="1"/>
  <c r="A7649"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<sst xmlns="http://schemas.openxmlformats.org/spreadsheetml/2006/main" count="5055" uniqueCount="2091">
  <si>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</si>
  <si>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</si>
  <si>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</si>
  <si>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</si>
  <si>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</si>
  <si>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</si>
  <si>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</si>
  <si>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</si>
  <si>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</si>
  <si>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</si>
  <si>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</si>
  <si>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</si>
  <si>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</si>
  <si>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</si>
  <si>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</si>
  <si>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</si>
  <si>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</si>
  <si>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</si>
  <si>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</si>
  <si>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</si>
  <si>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</si>
  <si>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</si>
  <si>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</si>
  <si>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</si>
  <si>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</si>
  <si>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</si>
  <si>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</si>
  <si>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</si>
  <si>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</si>
  <si>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</si>
  <si>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</si>
  <si>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</si>
  <si>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</si>
  <si>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</si>
  <si>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</si>
  <si>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</si>
  <si>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</si>
  <si>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</si>
  <si>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</si>
  <si>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</si>
  <si>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</si>
  <si>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</si>
  <si>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</si>
  <si>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</si>
  <si>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</si>
  <si>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</si>
  <si>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</si>
  <si>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</si>
  <si>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</si>
  <si>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</si>
  <si>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</si>
  <si>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</si>
  <si>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</si>
  <si>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</si>
  <si>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</si>
  <si>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</si>
  <si>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</si>
  <si>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</si>
  <si>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</si>
  <si>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</si>
  <si>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</si>
  <si>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</si>
  <si>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</si>
  <si>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</si>
  <si>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</si>
  <si>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</si>
  <si>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</si>
  <si>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</si>
  <si>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</si>
  <si>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</si>
  <si>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</si>
  <si>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</si>
  <si>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</si>
  <si>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</si>
  <si>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</si>
  <si>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</si>
  <si>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</si>
  <si>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</si>
  <si>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</si>
  <si>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</si>
  <si>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</si>
  <si>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</si>
  <si>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</si>
  <si>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</si>
  <si>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</si>
  <si>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</si>
  <si>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</si>
  <si>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</si>
  <si>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</si>
  <si>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</si>
  <si>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</si>
  <si>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</si>
  <si>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</si>
  <si>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</si>
  <si>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</si>
  <si>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</si>
  <si>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</si>
  <si>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</si>
  <si>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</si>
  <si>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</si>
  <si>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</si>
  <si>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</si>
  <si>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</si>
  <si>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</si>
  <si>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</si>
  <si>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</si>
  <si>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</si>
  <si>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</si>
  <si>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</si>
  <si>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</si>
  <si>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</si>
  <si>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</si>
  <si>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</si>
  <si>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</si>
  <si>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</si>
  <si>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</si>
  <si>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</si>
  <si>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</si>
  <si>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</si>
  <si>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</si>
  <si>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</si>
  <si>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</si>
  <si>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</si>
  <si>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</si>
  <si>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</si>
  <si>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</si>
  <si>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</si>
  <si>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</si>
  <si>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</si>
  <si>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</si>
  <si>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</si>
  <si>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</si>
  <si>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</si>
  <si>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</si>
  <si>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</si>
  <si>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</si>
  <si>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</si>
  <si>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</si>
  <si>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</si>
  <si>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</si>
  <si>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</si>
  <si>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</si>
  <si>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</si>
  <si>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</si>
  <si>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</si>
  <si>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</si>
  <si>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</si>
  <si>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</si>
  <si>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</si>
  <si>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</si>
  <si>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</si>
  <si>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</si>
  <si>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</si>
  <si>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</si>
  <si>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</si>
  <si>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</si>
  <si>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</si>
  <si>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</si>
  <si>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</si>
  <si>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</si>
  <si>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</si>
  <si>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</si>
  <si>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</si>
  <si>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</si>
  <si>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</si>
  <si>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</si>
  <si>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</si>
  <si>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</si>
  <si>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</si>
  <si>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</si>
  <si>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</si>
  <si>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</si>
  <si>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</si>
  <si>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</si>
  <si>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</si>
  <si>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</si>
  <si>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</si>
  <si>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</si>
  <si>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</si>
  <si>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</si>
  <si>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</si>
  <si>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</si>
  <si>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</si>
  <si>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</si>
  <si>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</si>
  <si>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</si>
  <si>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</si>
  <si>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</si>
  <si>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</si>
  <si>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</si>
  <si>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</si>
  <si>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</si>
  <si>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</si>
  <si>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</si>
  <si>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</si>
  <si>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</si>
  <si>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</si>
  <si>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</si>
  <si>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</si>
  <si>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</si>
  <si>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</si>
  <si>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</si>
  <si>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</si>
  <si>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</si>
  <si>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</si>
  <si>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</si>
  <si>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</si>
  <si>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</si>
  <si>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</si>
  <si>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</si>
  <si>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</si>
  <si>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</si>
  <si>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</si>
  <si>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</si>
  <si>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</si>
  <si>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</si>
  <si>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</si>
  <si>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</si>
  <si>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</si>
  <si>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</si>
  <si>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</si>
  <si>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</si>
  <si>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</si>
  <si>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</si>
  <si>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</si>
  <si>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</si>
  <si>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</si>
  <si>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</si>
  <si>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</si>
  <si>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</si>
  <si>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</si>
  <si>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</si>
  <si>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</si>
  <si>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</si>
  <si>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</si>
  <si>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</si>
  <si>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</si>
  <si>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</si>
  <si>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</si>
  <si>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</si>
  <si>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</si>
  <si>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</si>
  <si>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</si>
  <si>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</si>
  <si>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</si>
  <si>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</si>
  <si>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</si>
  <si>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</si>
  <si>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</si>
  <si>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</si>
  <si>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</si>
  <si>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</si>
  <si>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</si>
  <si>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</si>
  <si>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</si>
  <si>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</si>
  <si>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</si>
  <si>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</si>
  <si>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</si>
  <si>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</si>
  <si>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</si>
  <si>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</si>
  <si>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</si>
  <si>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</si>
  <si>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</si>
  <si>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</si>
  <si>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</si>
  <si>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</si>
  <si>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</si>
  <si>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</si>
  <si>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</si>
  <si>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</si>
  <si>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</si>
  <si>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</si>
  <si>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</si>
  <si>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</si>
  <si>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</si>
  <si>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</si>
  <si>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</si>
  <si>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</si>
  <si>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</si>
  <si>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</si>
  <si>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</si>
  <si>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</si>
  <si>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</si>
  <si>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</si>
  <si>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</si>
  <si>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</si>
  <si>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</si>
  <si>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</si>
  <si>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</si>
  <si>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</si>
  <si>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</si>
  <si>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</si>
  <si>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</si>
  <si>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</si>
  <si>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</si>
  <si>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</si>
  <si>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</si>
  <si>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</si>
  <si>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</si>
  <si>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</si>
  <si>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</si>
  <si>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</si>
  <si>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</si>
  <si>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</si>
  <si>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</si>
  <si>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</si>
  <si>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</si>
  <si>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</si>
  <si>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</si>
  <si>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</si>
  <si>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</si>
  <si>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</si>
  <si>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</si>
  <si>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</si>
  <si>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</si>
  <si>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</si>
  <si>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</si>
  <si>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</si>
  <si>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</si>
  <si>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</si>
  <si>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</si>
  <si>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</si>
  <si>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</si>
  <si>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</si>
  <si>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</si>
  <si>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</si>
  <si>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</si>
  <si>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</si>
  <si>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</si>
  <si>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</si>
  <si>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</si>
  <si>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</si>
  <si>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</si>
  <si>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</si>
  <si>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</si>
  <si>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</si>
  <si>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</si>
  <si>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</si>
  <si>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</si>
  <si>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</si>
  <si>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</si>
  <si>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</si>
  <si>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</si>
  <si>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</si>
  <si>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</si>
  <si>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</si>
  <si>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</si>
  <si>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</si>
  <si>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</si>
  <si>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</si>
  <si>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</si>
  <si>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</si>
  <si>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</si>
  <si>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</si>
  <si>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</si>
  <si>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</si>
  <si>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</si>
  <si>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</si>
  <si>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</si>
  <si>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</si>
  <si>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</si>
  <si>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</si>
  <si>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</si>
  <si>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</si>
  <si>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</si>
  <si>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</si>
  <si>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</si>
  <si>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</si>
  <si>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</si>
  <si>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</si>
  <si>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</si>
  <si>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</si>
  <si>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</si>
  <si>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</si>
  <si>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</si>
  <si>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</si>
  <si>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</si>
  <si>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</si>
  <si>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</si>
  <si>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</si>
  <si>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</si>
  <si>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</si>
  <si>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</si>
  <si>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</si>
  <si>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</si>
  <si>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</si>
  <si>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</si>
  <si>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</si>
  <si>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</si>
  <si>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</si>
  <si>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</si>
  <si>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</si>
  <si>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</si>
  <si>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</si>
  <si>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</si>
  <si>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</si>
  <si>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</si>
  <si>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</si>
  <si>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</si>
  <si>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</si>
  <si>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</si>
  <si>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</si>
  <si>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</si>
  <si>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</si>
  <si>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</si>
  <si>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</si>
  <si>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</si>
  <si>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</si>
  <si>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</si>
  <si>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</si>
  <si>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</si>
  <si>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</si>
  <si>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</si>
  <si>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</si>
  <si>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</si>
  <si>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</si>
  <si>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</si>
  <si>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</si>
  <si>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</si>
  <si>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</si>
  <si>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</si>
  <si>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</si>
  <si>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</si>
  <si>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</si>
  <si>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</si>
  <si>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</si>
  <si>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</si>
  <si>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</si>
  <si>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</si>
  <si>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</si>
  <si>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</si>
  <si>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</si>
  <si>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</si>
  <si>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</si>
  <si>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</si>
  <si>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</si>
  <si>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</si>
  <si>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</si>
  <si>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</si>
  <si>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</si>
  <si>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</si>
  <si>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</si>
  <si>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</si>
  <si>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</si>
  <si>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</si>
  <si>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</si>
  <si>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</si>
  <si>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</si>
  <si>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</si>
  <si>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</si>
  <si>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</si>
  <si>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</si>
  <si>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</si>
  <si>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</si>
  <si>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</si>
  <si>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</si>
  <si>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</si>
  <si>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</si>
  <si>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</si>
  <si>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</si>
  <si>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</si>
  <si>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</si>
  <si>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</si>
  <si>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</si>
  <si>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</si>
  <si>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</si>
  <si>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</si>
  <si>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</si>
  <si>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</si>
  <si>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</si>
  <si>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</si>
  <si>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</si>
  <si>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</si>
  <si>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</si>
  <si>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</si>
  <si>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</si>
  <si>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</si>
  <si>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</si>
  <si>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</si>
  <si>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</si>
  <si>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</si>
  <si>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</si>
  <si>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</si>
  <si>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</si>
  <si>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</si>
  <si>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</si>
  <si>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</si>
  <si>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</si>
  <si>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</si>
  <si>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</si>
  <si>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</si>
  <si>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</si>
  <si>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</si>
  <si>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</si>
  <si>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</si>
  <si>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</si>
  <si>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</si>
  <si>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</si>
  <si>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</si>
  <si>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</si>
  <si>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</si>
  <si>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</si>
  <si>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</si>
  <si>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</si>
  <si>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</si>
  <si>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</si>
  <si>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</si>
  <si>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</si>
  <si>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</si>
  <si>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</si>
  <si>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</si>
  <si>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</si>
  <si>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</si>
  <si>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</si>
  <si>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</si>
  <si>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</si>
  <si>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</si>
  <si>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</si>
  <si>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</si>
  <si>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</si>
  <si>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</si>
  <si>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</si>
  <si>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</si>
  <si>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</si>
  <si>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</si>
  <si>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</si>
  <si>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</si>
  <si>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</si>
  <si>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</si>
  <si>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</si>
  <si>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</si>
  <si>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</si>
  <si>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</si>
  <si>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</si>
  <si>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</si>
  <si>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</si>
  <si>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</si>
  <si>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</si>
  <si>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</si>
  <si>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</si>
  <si>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</si>
  <si>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</si>
  <si>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</si>
  <si>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</si>
  <si>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</si>
  <si>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</si>
  <si>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</si>
  <si>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</si>
  <si>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</si>
  <si>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</si>
  <si>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</si>
  <si>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</si>
  <si>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</si>
  <si>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</si>
  <si>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</si>
  <si>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</si>
  <si>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</si>
  <si>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</si>
  <si>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</si>
  <si>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</si>
  <si>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</si>
  <si>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</si>
  <si>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</si>
  <si>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</si>
  <si>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</si>
  <si>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</si>
  <si>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</si>
  <si>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</si>
  <si>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</si>
  <si>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</si>
  <si>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</si>
  <si>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</si>
  <si>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</si>
  <si>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</si>
  <si>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</si>
  <si>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</si>
  <si>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</si>
  <si>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</si>
  <si>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</si>
  <si>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</si>
  <si>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</si>
  <si>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</si>
  <si>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</si>
  <si>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</si>
  <si>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</si>
  <si>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</si>
  <si>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</si>
  <si>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</si>
  <si>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</si>
  <si>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</si>
  <si>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</si>
  <si>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</si>
  <si>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</si>
  <si>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</si>
  <si>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</si>
  <si>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</si>
  <si>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</si>
  <si>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</si>
  <si>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</si>
  <si>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</si>
  <si>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</si>
  <si>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</si>
  <si>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</si>
  <si>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</si>
  <si>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</si>
  <si>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</si>
  <si>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</si>
  <si>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</si>
  <si>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</si>
  <si>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</si>
  <si>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</si>
  <si>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</si>
  <si>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</si>
  <si>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</si>
  <si>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</si>
  <si>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</si>
  <si>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</si>
  <si>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</si>
  <si>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</si>
  <si>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</si>
  <si>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</si>
  <si>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</si>
  <si>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</si>
  <si>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</si>
  <si>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</si>
  <si>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</si>
  <si>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</si>
  <si>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</si>
  <si>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</si>
  <si>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</si>
  <si>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</si>
  <si>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</si>
  <si>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</si>
  <si>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</si>
  <si>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</si>
  <si>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</si>
  <si>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</si>
  <si>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</si>
  <si>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</si>
  <si>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</si>
  <si>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</si>
  <si>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</si>
  <si>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</si>
  <si>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</si>
  <si>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</si>
  <si>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</si>
  <si>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</si>
  <si>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</si>
  <si>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</si>
  <si>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</si>
  <si>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</si>
  <si>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</si>
  <si>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</si>
  <si>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</si>
  <si>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</si>
  <si>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</si>
  <si>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</si>
  <si>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</si>
  <si>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</si>
  <si>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</si>
  <si>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</si>
  <si>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</si>
  <si>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</si>
  <si>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</si>
  <si>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</si>
  <si>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</si>
  <si>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</si>
  <si>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</si>
  <si>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</si>
  <si>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</si>
  <si>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</si>
  <si>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</si>
  <si>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</si>
  <si>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</si>
  <si>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</si>
  <si>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</si>
  <si>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</si>
  <si>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</si>
  <si>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</si>
  <si>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</si>
  <si>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</si>
  <si>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</si>
  <si>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</si>
  <si>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</si>
  <si>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</si>
  <si>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</si>
  <si>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</si>
  <si>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</si>
  <si>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</si>
  <si>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</si>
  <si>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</si>
  <si>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</si>
  <si>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</si>
  <si>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</si>
  <si>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</si>
  <si>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</si>
  <si>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</si>
  <si>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</si>
  <si>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</si>
  <si>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</si>
  <si>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</si>
  <si>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</si>
  <si>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</si>
  <si>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</si>
  <si>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</si>
  <si>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</si>
  <si>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</si>
  <si>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</si>
  <si>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</si>
  <si>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</si>
  <si>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</si>
  <si>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</si>
  <si>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</si>
  <si>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</si>
  <si>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</si>
  <si>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</si>
  <si>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</si>
  <si>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</si>
  <si>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</si>
  <si>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</si>
  <si>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</si>
  <si>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</si>
  <si>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</si>
  <si>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</si>
  <si>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</si>
  <si>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</si>
  <si>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</si>
  <si>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</si>
  <si>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</si>
  <si>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</si>
  <si>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</si>
  <si>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</si>
  <si>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</si>
  <si>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</si>
  <si>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</si>
  <si>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</si>
  <si>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</si>
  <si>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</si>
  <si>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</si>
  <si>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</si>
  <si>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</si>
  <si>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</si>
  <si>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</si>
  <si>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</si>
  <si>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</si>
  <si>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</si>
  <si>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</si>
  <si>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</si>
  <si>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</si>
  <si>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</si>
  <si>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</si>
  <si>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</si>
  <si>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</si>
  <si>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</si>
  <si>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</si>
  <si>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</si>
  <si>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</si>
  <si>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</si>
  <si>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</si>
  <si>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</si>
  <si>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</si>
  <si>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</si>
  <si>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</si>
  <si>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</si>
  <si>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</si>
  <si>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</si>
  <si>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</si>
  <si>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</si>
  <si>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</si>
  <si>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</si>
  <si>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</si>
  <si>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</si>
  <si>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</si>
  <si>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</si>
  <si>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</si>
  <si>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</si>
  <si>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</si>
  <si>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</si>
  <si>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</si>
  <si>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</si>
  <si>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</si>
  <si>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</si>
  <si>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</si>
  <si>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</si>
  <si>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</si>
  <si>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</si>
  <si>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</si>
  <si>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</si>
  <si>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</si>
  <si>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</si>
  <si>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</si>
  <si>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</si>
  <si>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</si>
  <si>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</si>
  <si>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</si>
  <si>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</si>
  <si>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</si>
  <si>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</si>
  <si>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</si>
  <si>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</si>
  <si>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</si>
  <si>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</si>
  <si>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</si>
  <si>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</si>
  <si>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</si>
  <si>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</si>
  <si>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</si>
  <si>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</si>
  <si>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</si>
  <si>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</si>
  <si>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</si>
  <si>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</si>
  <si>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</si>
  <si>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</si>
  <si>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</si>
  <si>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</si>
  <si>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</si>
  <si>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</si>
  <si>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</si>
  <si>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</si>
  <si>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</si>
  <si>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</si>
  <si>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</si>
  <si>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</si>
  <si>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</si>
  <si>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</si>
  <si>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</si>
  <si>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</si>
  <si>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</si>
  <si>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</si>
  <si>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</si>
  <si>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</si>
  <si>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</si>
  <si>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</si>
  <si>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</si>
  <si>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</si>
  <si>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</si>
  <si>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</si>
  <si>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</si>
  <si>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</si>
  <si>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</si>
  <si>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</si>
  <si>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</si>
  <si>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</si>
  <si>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</si>
  <si>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</si>
  <si>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</si>
  <si>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</si>
  <si>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</si>
  <si>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</si>
  <si>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</si>
  <si>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</si>
  <si>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</si>
  <si>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</si>
  <si>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</si>
  <si>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</si>
  <si>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</si>
  <si>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</si>
  <si>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</si>
  <si>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</si>
  <si>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</si>
  <si>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</si>
  <si>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</si>
  <si>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</si>
  <si>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</si>
  <si>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</si>
  <si>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</si>
  <si>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</si>
  <si>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</si>
  <si>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</si>
  <si>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</si>
  <si>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</si>
  <si>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</si>
  <si>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</si>
  <si>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</si>
  <si>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</si>
  <si>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</si>
  <si>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</si>
  <si>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</si>
  <si>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</si>
  <si>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</si>
  <si>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</si>
  <si>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</si>
  <si>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</si>
  <si>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</si>
  <si>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</si>
  <si>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</si>
  <si>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</si>
  <si>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</si>
  <si>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</si>
  <si>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</si>
  <si>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</si>
  <si>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</si>
  <si>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</si>
  <si>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</si>
  <si>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</si>
  <si>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</si>
  <si>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</si>
  <si>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</si>
  <si>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</si>
  <si>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</si>
  <si>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</si>
  <si>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</si>
  <si>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</si>
  <si>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</si>
  <si>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</si>
  <si>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</si>
  <si>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</si>
  <si>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</si>
  <si>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</si>
  <si>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</si>
  <si>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</si>
  <si>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</si>
  <si>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</si>
  <si>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</si>
  <si>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</si>
  <si>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</si>
  <si>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</si>
  <si>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</si>
  <si>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</si>
  <si>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</si>
  <si>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</si>
  <si>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</si>
  <si>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</si>
  <si>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</si>
  <si>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</si>
  <si>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</si>
  <si>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</si>
  <si>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</si>
  <si>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</si>
  <si>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</si>
  <si>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</si>
  <si>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</si>
  <si>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</si>
  <si>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</si>
  <si>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</si>
  <si>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</si>
  <si>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</si>
  <si>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</si>
  <si>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</si>
  <si>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</si>
  <si>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</si>
  <si>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</si>
  <si>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</si>
  <si>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</si>
  <si>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</si>
  <si>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</si>
  <si>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</si>
  <si>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</si>
  <si>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</si>
  <si>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</si>
  <si>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</si>
  <si>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</si>
  <si>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</si>
  <si>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</si>
  <si>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</si>
  <si>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</si>
  <si>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</si>
  <si>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</si>
  <si>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</si>
  <si>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</si>
  <si>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</si>
  <si>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</si>
  <si>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</si>
  <si>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</si>
  <si>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</si>
  <si>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</si>
  <si>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</si>
  <si>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</si>
  <si>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</si>
  <si>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</si>
  <si>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</si>
  <si>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</si>
  <si>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</si>
  <si>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</si>
  <si>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</si>
  <si>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</si>
  <si>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</si>
  <si>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</si>
  <si>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</si>
  <si>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</si>
  <si>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</si>
  <si>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</si>
  <si>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</si>
  <si>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</si>
  <si>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</si>
  <si>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</si>
  <si>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</si>
  <si>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</si>
  <si>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</si>
  <si>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</si>
  <si>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</si>
  <si>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</si>
  <si>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</si>
  <si>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</si>
  <si>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</si>
  <si>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</si>
  <si>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</si>
  <si>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</si>
  <si>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</si>
  <si>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</si>
  <si>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</si>
  <si>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</si>
  <si>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</si>
  <si>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</si>
  <si>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</si>
  <si>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</si>
  <si>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</si>
  <si>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</si>
  <si>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</si>
  <si>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</si>
  <si>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</si>
  <si>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</si>
  <si>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</si>
  <si>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</si>
  <si>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</si>
  <si>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</si>
  <si>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</si>
  <si>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</si>
  <si>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</si>
  <si>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</si>
  <si>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</si>
  <si>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</si>
  <si>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</si>
  <si>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</si>
  <si>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</si>
  <si>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</si>
  <si>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</si>
  <si>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</si>
  <si>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</si>
  <si>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</si>
  <si>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</si>
  <si>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</si>
  <si>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</si>
  <si>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</si>
  <si>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</si>
  <si>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</si>
  <si>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</si>
  <si>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</si>
  <si>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</si>
  <si>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</si>
  <si>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</si>
  <si>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</si>
  <si>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</si>
  <si>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</si>
  <si>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</si>
  <si>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</si>
  <si>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</si>
  <si>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</si>
  <si>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</si>
  <si>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</si>
  <si>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</si>
  <si>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</si>
  <si>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</si>
  <si>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</si>
  <si>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</si>
  <si>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</si>
  <si>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</si>
  <si>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</si>
  <si>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</si>
  <si>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</si>
  <si>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</si>
  <si>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</si>
  <si>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</si>
  <si>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</si>
  <si>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</si>
  <si>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</si>
  <si>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</si>
  <si>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</si>
  <si>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</si>
  <si>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</si>
  <si>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</si>
  <si>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</si>
  <si>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</si>
  <si>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</si>
  <si>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</si>
  <si>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</si>
  <si>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</si>
  <si>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</si>
  <si>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</si>
  <si>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</si>
  <si>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</si>
  <si>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</si>
  <si>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</si>
  <si>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</si>
  <si>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</si>
  <si>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</si>
  <si>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</si>
  <si>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</si>
  <si>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</si>
  <si>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</si>
  <si>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</si>
  <si>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</si>
  <si>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</si>
  <si>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</si>
  <si>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</si>
  <si>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</si>
  <si>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</si>
  <si>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</si>
  <si>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</si>
  <si>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</si>
  <si>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</si>
  <si>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</si>
  <si>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</si>
  <si>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</si>
  <si>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</si>
  <si>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</si>
  <si>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</si>
  <si>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</si>
  <si>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</si>
  <si>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</si>
  <si>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</si>
  <si>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</si>
  <si>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</si>
  <si>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</si>
  <si>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</si>
  <si>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</si>
  <si>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</si>
  <si>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</si>
  <si>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</si>
  <si>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</si>
  <si>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</si>
  <si>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</si>
  <si>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</si>
  <si>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</si>
  <si>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</si>
  <si>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</si>
  <si>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</si>
  <si>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</si>
  <si>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</si>
  <si>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</si>
  <si>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</si>
  <si>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</si>
  <si>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</si>
  <si>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</si>
  <si>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</si>
  <si>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</si>
  <si>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</si>
  <si>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</si>
  <si>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</si>
  <si>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</si>
  <si>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</si>
  <si>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</si>
  <si>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</si>
  <si>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</si>
  <si>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</si>
  <si>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</si>
  <si>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</si>
  <si>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</si>
  <si>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</si>
  <si>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</si>
  <si>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</si>
  <si>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</si>
  <si>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</si>
  <si>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</si>
  <si>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</si>
  <si>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</si>
  <si>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</si>
  <si>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</si>
  <si>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</si>
  <si>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</si>
  <si>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</si>
  <si>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</si>
  <si>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</si>
  <si>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</si>
  <si>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</si>
  <si>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</si>
  <si>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</si>
  <si>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</si>
  <si>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</si>
  <si>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</si>
  <si>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</si>
  <si>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</si>
  <si>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</si>
  <si>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</si>
  <si>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</si>
  <si>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</si>
  <si>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</si>
  <si>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</si>
  <si>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</si>
  <si>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</si>
  <si>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</si>
  <si>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</si>
  <si>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</si>
  <si>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</si>
  <si>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</si>
  <si>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</si>
  <si>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</si>
  <si>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</si>
  <si>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</si>
  <si>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</si>
  <si>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</si>
  <si>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</si>
  <si>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</si>
  <si>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</si>
  <si>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</si>
  <si>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</si>
  <si>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</si>
  <si>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</si>
  <si>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</si>
  <si>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</si>
  <si>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</si>
  <si>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</si>
  <si>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</si>
  <si>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</si>
  <si>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</si>
  <si>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</si>
  <si>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</si>
  <si>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</si>
  <si>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</si>
  <si>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</si>
  <si>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</si>
  <si>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</si>
  <si>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</si>
  <si>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</si>
  <si>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</si>
  <si>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</si>
  <si>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</si>
  <si>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</si>
  <si>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</si>
  <si>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</si>
  <si>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</si>
  <si>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</si>
  <si>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</si>
  <si>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</si>
  <si>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</si>
  <si>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</si>
  <si>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</si>
  <si>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</si>
  <si>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</si>
  <si>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</si>
  <si>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</si>
  <si>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</si>
  <si>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</si>
  <si>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</si>
  <si>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</si>
  <si>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</si>
  <si>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</si>
  <si>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</si>
  <si>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</si>
  <si>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</si>
  <si>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</si>
  <si>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</si>
  <si>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</si>
  <si>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</si>
  <si>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</si>
  <si>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</si>
  <si>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</si>
  <si>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</si>
  <si>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</si>
  <si>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</si>
  <si>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</si>
  <si>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</si>
  <si>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</si>
  <si>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</si>
  <si>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</si>
  <si>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</si>
  <si>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</si>
  <si>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</si>
  <si>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</si>
  <si>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</si>
  <si>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</si>
  <si>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</si>
  <si>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</si>
  <si>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</si>
  <si>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</si>
  <si>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</si>
  <si>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</si>
  <si>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</si>
  <si>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</si>
  <si>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</si>
  <si>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</si>
  <si>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</si>
  <si>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</si>
  <si>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</si>
  <si>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</si>
  <si>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</si>
  <si>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</si>
  <si>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</si>
  <si>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</si>
  <si>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</si>
  <si>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</si>
  <si>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</si>
  <si>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</si>
  <si>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</si>
  <si>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</si>
  <si>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</si>
  <si>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</si>
  <si>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</si>
  <si>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</si>
  <si>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</si>
  <si>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</si>
  <si>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</si>
  <si>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</si>
  <si>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</si>
  <si>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</si>
  <si>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</si>
  <si>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</si>
  <si>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</si>
  <si>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</si>
  <si>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</si>
  <si>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</si>
  <si>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</si>
  <si>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</si>
  <si>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</si>
  <si>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</si>
  <si>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</si>
  <si>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</si>
  <si>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</si>
  <si>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</si>
  <si>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</si>
  <si>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</si>
  <si>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</si>
  <si>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</si>
  <si>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</si>
  <si>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</si>
  <si>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</si>
  <si>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</si>
  <si>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</si>
  <si>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</si>
  <si>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</si>
  <si>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</si>
  <si>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</si>
  <si>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</si>
  <si>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</si>
  <si>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</si>
  <si>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</si>
  <si>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</si>
  <si>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</si>
  <si>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</si>
  <si>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</si>
  <si>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</si>
  <si>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</si>
  <si>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</si>
  <si>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</si>
  <si>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</si>
  <si>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</si>
  <si>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</si>
  <si>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</si>
  <si>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</si>
  <si>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</si>
  <si>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</si>
  <si>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</si>
  <si>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</si>
  <si>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</si>
  <si>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</si>
  <si>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</si>
  <si>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</si>
  <si>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</si>
  <si>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</si>
  <si>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</si>
  <si>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</si>
  <si>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</si>
  <si>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</si>
  <si>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</si>
  <si>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</si>
  <si>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</si>
  <si>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</si>
  <si>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</si>
  <si>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</si>
  <si>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</si>
  <si>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</si>
  <si>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</si>
  <si>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</si>
  <si>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</si>
  <si>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</si>
  <si>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</si>
  <si>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</si>
  <si>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</si>
  <si>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</si>
  <si>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</si>
  <si>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</si>
  <si>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</si>
  <si>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</si>
  <si>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</si>
  <si>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</si>
  <si>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</si>
  <si>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</si>
  <si>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</si>
  <si>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</si>
  <si>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</si>
  <si>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</si>
  <si>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</si>
  <si>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</si>
  <si>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</si>
  <si>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</si>
  <si>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</si>
  <si>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</si>
  <si>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</si>
  <si>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</si>
  <si>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</si>
  <si>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</si>
  <si>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</si>
  <si>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</si>
  <si>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</si>
  <si>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</si>
  <si>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</si>
  <si>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</si>
  <si>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</si>
  <si>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</si>
  <si>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</si>
  <si>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</si>
  <si>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</si>
  <si>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</si>
  <si>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</si>
  <si>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</si>
  <si>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</si>
  <si>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</si>
  <si>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</si>
  <si>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</si>
  <si>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</si>
  <si>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</si>
  <si>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</si>
  <si>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</si>
  <si>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</si>
  <si>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</si>
  <si>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</si>
  <si>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</si>
  <si>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</si>
  <si>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</si>
  <si>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</si>
  <si>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</si>
  <si>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</si>
  <si>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</si>
  <si>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</si>
  <si>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</si>
  <si>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</si>
  <si>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</si>
  <si>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</si>
  <si>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</si>
  <si>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</si>
  <si>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</si>
  <si>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</si>
  <si>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</si>
  <si>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</si>
  <si>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</si>
  <si>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</si>
  <si>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</si>
  <si>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</si>
  <si>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</si>
  <si>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</si>
  <si>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</si>
  <si>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</si>
  <si>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</si>
  <si>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</si>
  <si>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</si>
  <si>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</si>
  <si>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</si>
  <si>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</si>
  <si>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</si>
  <si>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</si>
  <si>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</si>
  <si>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</si>
  <si>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</si>
  <si>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</si>
  <si>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</si>
  <si>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</si>
  <si>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</si>
  <si>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</si>
  <si>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</si>
  <si>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</si>
  <si>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</si>
  <si>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</si>
  <si>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</si>
  <si>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</si>
  <si>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</si>
  <si>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</si>
  <si>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</si>
  <si>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</si>
  <si>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</si>
  <si>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</si>
  <si>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</si>
  <si>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</si>
  <si>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</si>
  <si>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</si>
  <si>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</si>
  <si>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</si>
  <si>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</si>
  <si>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</si>
  <si>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</si>
  <si>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</si>
  <si>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</si>
  <si>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</si>
  <si>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</si>
  <si>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</si>
  <si>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</si>
  <si>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</si>
  <si>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</si>
  <si>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</si>
  <si>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</si>
  <si>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</si>
  <si>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</si>
  <si>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</si>
  <si>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</si>
  <si>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</si>
  <si>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</si>
  <si>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</si>
  <si>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</si>
  <si>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</si>
  <si>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</si>
  <si>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</si>
  <si>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</si>
  <si>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</si>
  <si>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</si>
  <si>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</si>
  <si>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</si>
  <si>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</si>
  <si>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</si>
  <si>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</si>
  <si>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</si>
  <si>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</si>
  <si>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</si>
  <si>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</si>
  <si>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</si>
  <si>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</si>
  <si>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</si>
  <si>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</si>
  <si>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</si>
  <si>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</si>
  <si>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</si>
  <si>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</si>
  <si>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</si>
  <si>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</si>
  <si>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</si>
  <si>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</si>
  <si>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</si>
  <si>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</si>
  <si>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</si>
  <si>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</si>
  <si>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</si>
  <si>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</si>
  <si>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</si>
  <si>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</si>
  <si>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</si>
  <si>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</si>
  <si>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</si>
  <si>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</si>
  <si>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</si>
  <si>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</si>
  <si>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</si>
  <si>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</si>
  <si>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</si>
  <si>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</si>
  <si>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</si>
  <si>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</si>
  <si>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</si>
  <si>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</si>
  <si>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</si>
  <si>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</si>
  <si>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</si>
  <si>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</si>
  <si>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</si>
  <si>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</si>
  <si>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</si>
  <si>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</si>
  <si>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</si>
  <si>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</si>
  <si>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</si>
  <si>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</si>
  <si>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</si>
  <si>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</si>
  <si>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</si>
  <si>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</si>
  <si>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</si>
  <si>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</si>
  <si>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</si>
  <si>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</si>
  <si>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</si>
  <si>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</si>
  <si>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</si>
  <si>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</si>
  <si>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</si>
  <si>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</si>
  <si>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</si>
  <si>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</si>
  <si>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</si>
  <si>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</si>
  <si>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</si>
  <si>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</si>
  <si>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</si>
  <si>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</si>
  <si>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</si>
  <si>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</si>
  <si>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</si>
  <si>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</si>
  <si>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</si>
  <si>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</si>
  <si>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</si>
  <si>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</si>
  <si>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</si>
  <si>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</si>
  <si>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</si>
  <si>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</si>
  <si>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</si>
  <si>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</si>
  <si>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</si>
  <si>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</si>
  <si>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</si>
  <si>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</si>
  <si>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</si>
  <si>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</si>
  <si>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</si>
  <si>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</si>
  <si>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</si>
  <si>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</si>
  <si>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</si>
  <si>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</si>
  <si>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</si>
  <si>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</si>
  <si>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</si>
  <si>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</si>
  <si>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</si>
  <si>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</si>
  <si>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</si>
  <si>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</si>
  <si>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</si>
  <si>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</si>
  <si>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</si>
  <si>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</si>
  <si>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</si>
  <si>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</si>
  <si>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</si>
  <si>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</si>
  <si>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</si>
  <si>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</si>
  <si>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</si>
  <si>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</si>
  <si>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</si>
  <si>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</si>
  <si>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</si>
  <si>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</si>
  <si>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</si>
  <si>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</si>
  <si>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</si>
  <si>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</si>
  <si>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</si>
  <si>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</si>
  <si>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</si>
  <si>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</si>
  <si>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</si>
  <si>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</si>
  <si>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</si>
  <si>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</si>
  <si>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</si>
  <si>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</si>
  <si>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</si>
  <si>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</si>
  <si>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</si>
  <si>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</si>
  <si>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</si>
  <si>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</si>
  <si>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</si>
  <si>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</si>
  <si>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</si>
  <si>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</si>
  <si>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</si>
  <si>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</si>
  <si>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</si>
  <si>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</si>
  <si>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</si>
  <si>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</si>
  <si>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</si>
  <si>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</si>
  <si>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</si>
  <si>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</si>
  <si>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</si>
  <si>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</si>
  <si>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</si>
  <si>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</si>
  <si>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</si>
  <si>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</si>
  <si>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</si>
  <si>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</si>
  <si>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</si>
  <si>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</si>
  <si>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</si>
  <si>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</si>
  <si>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</si>
  <si>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</si>
  <si>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</si>
  <si>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</si>
  <si>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</si>
  <si>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</si>
  <si>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</si>
  <si>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</si>
  <si>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</si>
  <si>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</si>
  <si>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</si>
  <si>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</si>
  <si>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</si>
  <si>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</si>
  <si>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</si>
  <si>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</si>
  <si>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</si>
  <si>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</si>
  <si>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</si>
  <si>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</si>
  <si>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</si>
  <si>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</si>
  <si>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</si>
  <si>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</si>
  <si>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</si>
  <si>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</si>
  <si>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</si>
  <si>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</si>
  <si>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</si>
  <si>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</si>
  <si>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</si>
  <si>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</si>
  <si>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</si>
  <si>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</si>
  <si>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</si>
  <si>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</si>
  <si>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</si>
  <si>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</si>
  <si>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</si>
  <si>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</si>
  <si>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</si>
  <si>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</si>
  <si>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</si>
  <si>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</si>
  <si>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</si>
  <si>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</si>
  <si>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</si>
  <si>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</si>
  <si>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</si>
  <si>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</si>
  <si>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</si>
  <si>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</si>
  <si>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</si>
  <si>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</si>
  <si>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</si>
  <si>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</si>
  <si>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</si>
  <si>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</si>
  <si>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</si>
  <si>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</si>
  <si>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</si>
  <si>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</si>
  <si>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</si>
  <si>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</si>
  <si>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</si>
  <si>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</si>
  <si>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</si>
  <si>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</si>
  <si>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</si>
  <si>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</si>
  <si>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</si>
  <si>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</si>
  <si>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</si>
  <si>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</si>
  <si>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</si>
  <si>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</si>
  <si>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</si>
  <si>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</si>
  <si>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</si>
  <si>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</si>
  <si>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</si>
  <si>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</si>
  <si>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</si>
  <si>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</si>
  <si>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</si>
  <si>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</si>
  <si>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</si>
  <si>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</si>
  <si>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</si>
  <si>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</si>
  <si>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</si>
  <si>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</si>
  <si>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</si>
  <si>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</si>
  <si>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</si>
  <si>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</si>
  <si>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</si>
  <si>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</si>
  <si>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</si>
  <si>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</si>
  <si>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</si>
  <si>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</si>
  <si>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</si>
  <si>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</si>
  <si>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</si>
  <si>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</si>
  <si>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</si>
  <si>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</si>
  <si>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</si>
  <si>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</si>
  <si>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</si>
  <si>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</si>
  <si>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</si>
  <si>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</si>
  <si>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</si>
  <si>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</si>
  <si>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</si>
  <si>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</si>
  <si>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</si>
  <si>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</si>
  <si>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</si>
  <si>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</si>
  <si>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</si>
  <si>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</si>
  <si>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</si>
  <si>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</si>
  <si>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</si>
  <si>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</si>
  <si>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</si>
  <si>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</si>
  <si>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</si>
  <si>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</si>
  <si>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</si>
  <si>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</si>
  <si>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</si>
  <si>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</si>
  <si>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</si>
  <si>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</si>
  <si>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</si>
  <si>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</si>
  <si>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</si>
  <si>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</si>
  <si>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</si>
  <si>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</si>
  <si>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</si>
  <si>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</si>
  <si>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</si>
  <si>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</si>
  <si>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</si>
  <si>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</si>
  <si>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</si>
  <si>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</si>
  <si>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</si>
  <si>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</si>
  <si>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</si>
  <si>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</si>
  <si>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</si>
  <si>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</si>
  <si>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</si>
  <si>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</si>
  <si>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</si>
  <si>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</si>
  <si>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</si>
  <si>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</si>
  <si>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</si>
  <si>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</si>
  <si>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</si>
  <si>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</si>
  <si>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</si>
  <si>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</si>
  <si>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</si>
  <si>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</si>
  <si>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</si>
  <si>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</si>
  <si>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</si>
  <si>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</si>
  <si>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</si>
  <si>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</si>
  <si>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</si>
  <si>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</si>
  <si>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</si>
  <si>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</si>
  <si>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</si>
  <si>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</si>
  <si>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</si>
  <si>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</si>
  <si>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</si>
  <si>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</si>
  <si>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</si>
  <si>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</si>
  <si>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</si>
  <si>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</si>
  <si>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</si>
  <si>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</si>
  <si>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</si>
  <si>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</si>
  <si>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</si>
  <si>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</si>
  <si>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</si>
  <si>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</si>
  <si>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</si>
  <si>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</si>
  <si>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</si>
  <si>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</si>
  <si>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</si>
  <si>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</si>
  <si>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</si>
  <si>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</si>
  <si>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</si>
  <si>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</si>
  <si>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</si>
  <si>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</si>
  <si>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</si>
  <si>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</si>
  <si>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</si>
  <si>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</si>
  <si>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</si>
  <si>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</si>
  <si>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</si>
  <si>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</si>
  <si>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</si>
  <si>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</si>
  <si>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</si>
  <si>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</si>
  <si>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</si>
  <si>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</si>
  <si>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</si>
  <si>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</si>
  <si>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</si>
  <si>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</si>
  <si>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</si>
  <si>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</si>
  <si>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</si>
  <si>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</si>
  <si>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</si>
  <si>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</si>
  <si>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</si>
  <si>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</si>
  <si>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</si>
  <si>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</si>
  <si>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</si>
  <si>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</si>
  <si>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</si>
  <si>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</si>
  <si>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</si>
  <si>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</si>
  <si>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</si>
  <si>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</si>
  <si>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</si>
  <si>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</si>
  <si>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</si>
  <si>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</si>
  <si>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</si>
  <si>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</si>
  <si>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</si>
  <si>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r>
      <t xml:space="preserve">4.  In column (D) enter the total amount </t>
    </r>
    <r>
      <rPr>
        <b/>
        <u/>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</si>
  <si>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</si>
  <si>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</si>
  <si>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</si>
  <si>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</si>
  <si>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</si>
  <si>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</si>
  <si>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</si>
  <si>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</si>
  <si>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</si>
  <si>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</si>
  <si>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</si>
  <si>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</si>
  <si>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</si>
  <si>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</si>
  <si>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</si>
  <si>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</si>
  <si>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</si>
  <si>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</si>
  <si>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</si>
  <si>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</si>
  <si>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</si>
  <si>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</si>
  <si>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</si>
  <si>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</si>
  <si>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</si>
  <si>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</si>
  <si>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</si>
  <si>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</si>
  <si>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</si>
  <si>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</si>
  <si>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</si>
  <si>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</si>
  <si>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</si>
  <si>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</si>
  <si>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</si>
  <si>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</si>
  <si>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</si>
  <si>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</si>
  <si>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</si>
  <si>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</si>
  <si>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</si>
  <si>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</si>
  <si>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rPr>
      <t>(Include the value of commodities when determining if a Single Audit is required)</t>
    </r>
    <r>
      <rPr>
        <sz val="7"/>
        <rFont val="Calibri"/>
        <family val="2"/>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</si>
  <si>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</si>
  <si>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</si>
  <si>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</si>
  <si>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</si>
  <si>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</si>
  <si>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indexed="12"/>
        <rFont val="Calibri"/>
        <family val="2"/>
      </rPr>
      <t xml:space="preserve"> https://www.isbe.net/Pages/Waivers.aspx</t>
    </r>
    <r>
      <rPr>
        <sz val="8"/>
        <rFont val="Calibri"/>
        <family val="2"/>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</si>
  <si>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</si>
  <si>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</si>
  <si>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</si>
  <si>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</si>
  <si>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</si>
  <si>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</si>
  <si>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</si>
  <si>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</si>
  <si>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</si>
  <si>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</si>
  <si>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</si>
  <si>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</si>
  <si>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</si>
  <si>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</si>
  <si>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</si>
  <si>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</si>
  <si>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</si>
  <si>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</si>
  <si>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</si>
  <si>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</si>
  <si>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</si>
  <si>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</si>
  <si>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</si>
  <si>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</si>
  <si>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</si>
  <si>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</si>
  <si>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</si>
  <si>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</si>
  <si>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</si>
  <si>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</si>
  <si>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</si>
  <si>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</si>
  <si>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</si>
  <si>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</si>
  <si>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</si>
  <si>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</si>
  <si>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</si>
  <si>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</si>
  <si>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</si>
  <si>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</si>
  <si>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</si>
  <si>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</si>
  <si>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</si>
  <si>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</si>
  <si>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</si>
  <si>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</si>
  <si>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</si>
  <si>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</si>
  <si>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</si>
  <si>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</si>
  <si>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</si>
  <si>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</si>
  <si>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</si>
  <si>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</si>
  <si>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</si>
  <si>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</si>
  <si>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</si>
  <si>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</si>
  <si>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</si>
  <si>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</si>
  <si>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</si>
  <si>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</si>
  <si>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</si>
  <si>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</si>
  <si>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</si>
  <si>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</si>
  <si>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</si>
  <si>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</si>
  <si>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</si>
  <si>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</si>
  <si>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</si>
  <si>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</si>
  <si>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</si>
  <si>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</si>
  <si>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</si>
  <si>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</si>
  <si>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</si>
  <si>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</si>
  <si>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</si>
  <si>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</si>
  <si>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GRUNDY</t>
  </si>
  <si>
    <t>Grundy Area Vocational Center</t>
  </si>
  <si>
    <t>1002 Union Street</t>
  </si>
  <si>
    <t>Morris</t>
  </si>
  <si>
    <t>F. Lance Copes</t>
  </si>
  <si>
    <t>(815)942-4390</t>
  </si>
  <si>
    <t>(815)942-6650</t>
  </si>
  <si>
    <t>x</t>
  </si>
  <si>
    <t>Janet L. Brown, CPA</t>
  </si>
  <si>
    <t>Janet L. Brown</t>
  </si>
  <si>
    <t>650 S. Broadway Street, STE 1</t>
  </si>
  <si>
    <t>Coal City</t>
  </si>
  <si>
    <t>IL</t>
  </si>
  <si>
    <t>(815)634-8700</t>
  </si>
  <si>
    <t>(815)634-8331</t>
  </si>
  <si>
    <t>065-012359</t>
  </si>
  <si>
    <t>j_cpa@sbcglobal.net</t>
  </si>
  <si>
    <t>X</t>
  </si>
  <si>
    <t>OTHER LONG TERM CONTRACT</t>
  </si>
  <si>
    <t>CONTRACT</t>
  </si>
  <si>
    <t>COAL CITY UNIT 1, GARDNER S. WILM DIST 73, SEE OTHER</t>
  </si>
  <si>
    <t>MINOOKA COMM HS 111, &amp; MORRIS COMM HS</t>
  </si>
  <si>
    <t>ED-INSTRUCTION-PURCHASED SERVICES</t>
  </si>
  <si>
    <t>FRANKLIN COSMETOLOGY</t>
  </si>
  <si>
    <t>PAGE 10, ACCT 1790 AUTO STORES $8,571, HEALTH OCC STORES $7,001, WELDING STORES $6,445, OTHER STORES $7,804</t>
  </si>
  <si>
    <t>PAGE 11, ACCT 1999 PAPER SALES $151,433 &amp; MISCELLANEOUS INCOME $83,192</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</si>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</sst>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4" x14ac:knownFonts="1">
    <font>
      <sz val="10"/>
      <name val="Arial"/>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u/>
      <sz val="10"/>
      <name val="Calibri"/>
      <family val="2"/>
      <scheme val="minor"/>
    </font>
    <font>
      <b/>
      <sz val="11"/>
      <name val="Calibri"/>
      <family val="2"/>
      <scheme val="minor"/>
    </font>
    <font>
      <i/>
      <sz val="8"/>
      <name val="Calibri"/>
      <family val="2"/>
      <scheme val="minor"/>
    </font>
    <font>
      <b/>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s>
  <fills count="27">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2" fillId="0" borderId="0" applyFont="0" applyFill="0" applyBorder="0" applyAlignment="0" applyProtection="0"/>
    <xf numFmtId="0" fontId="25" fillId="0" borderId="0" applyNumberFormat="0" applyFill="0" applyBorder="0" applyAlignment="0" applyProtection="0">
      <alignment vertical="top"/>
      <protection locked="0"/>
    </xf>
    <xf numFmtId="0" fontId="82" fillId="0" borderId="0" applyNumberFormat="0" applyFill="0" applyBorder="0" applyAlignment="0" applyProtection="0"/>
    <xf numFmtId="0" fontId="2" fillId="0" borderId="0"/>
    <xf numFmtId="0" fontId="80" fillId="0" borderId="0"/>
    <xf numFmtId="0" fontId="80" fillId="0" borderId="0"/>
    <xf numFmtId="0" fontId="80" fillId="0" borderId="0"/>
    <xf numFmtId="0" fontId="80" fillId="0" borderId="0"/>
    <xf numFmtId="0" fontId="8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cellStyleXfs>
  <cellXfs count="2477">
    <xf numFmtId="0" fontId="0" fillId="0" borderId="0" xfId="0"/>
    <xf numFmtId="0" fontId="2" fillId="0" borderId="0" xfId="0" applyFont="1"/>
    <xf numFmtId="0" fontId="7" fillId="0" borderId="0" xfId="0" applyFont="1"/>
    <xf numFmtId="0" fontId="0" fillId="0" borderId="0" xfId="0" applyAlignment="1">
      <alignment horizontal="left" vertical="center"/>
    </xf>
    <xf numFmtId="0" fontId="3" fillId="0" borderId="0" xfId="0" applyFont="1"/>
    <xf numFmtId="0" fontId="0" fillId="0" borderId="0" xfId="0" applyProtection="1"/>
    <xf numFmtId="0" fontId="0" fillId="0" borderId="0" xfId="0" applyBorder="1" applyProtection="1"/>
    <xf numFmtId="0" fontId="7" fillId="0" borderId="0" xfId="0" applyFont="1" applyAlignment="1"/>
    <xf numFmtId="0" fontId="0" fillId="0" borderId="0" xfId="0" applyFill="1"/>
    <xf numFmtId="0" fontId="7" fillId="0" borderId="0" xfId="0" applyFont="1" applyFill="1"/>
    <xf numFmtId="0" fontId="16" fillId="0" borderId="0" xfId="0" applyFont="1" applyProtection="1"/>
    <xf numFmtId="0" fontId="16" fillId="0" borderId="0" xfId="0" applyFont="1" applyProtection="1">
      <protection locked="0"/>
    </xf>
    <xf numFmtId="0" fontId="2" fillId="0" borderId="0" xfId="0" applyFont="1" applyProtection="1"/>
    <xf numFmtId="0" fontId="0" fillId="0" borderId="0" xfId="0" applyFill="1" applyProtection="1"/>
    <xf numFmtId="0" fontId="18" fillId="0" borderId="0" xfId="0" applyFont="1" applyAlignment="1" applyProtection="1">
      <alignment horizontal="right" vertical="top"/>
    </xf>
    <xf numFmtId="164" fontId="7" fillId="0" borderId="0" xfId="0" applyNumberFormat="1" applyFont="1" applyAlignment="1" applyProtection="1">
      <alignment horizontal="left" wrapText="1"/>
    </xf>
    <xf numFmtId="0" fontId="7" fillId="0" borderId="0" xfId="0" applyFont="1" applyAlignment="1">
      <alignment horizontal="left" wrapText="1"/>
    </xf>
    <xf numFmtId="49" fontId="20" fillId="0" borderId="0" xfId="0" applyNumberFormat="1" applyFont="1" applyAlignment="1">
      <alignment horizontal="right" vertical="top" indent="1"/>
    </xf>
    <xf numFmtId="49" fontId="20" fillId="0" borderId="0" xfId="0" applyNumberFormat="1" applyFont="1" applyAlignment="1">
      <alignment horizontal="right" vertical="top"/>
    </xf>
    <xf numFmtId="0" fontId="0" fillId="0" borderId="0" xfId="0" applyAlignment="1"/>
    <xf numFmtId="0" fontId="7" fillId="0" borderId="0" xfId="0" applyFont="1" applyAlignment="1">
      <alignment horizontal="left"/>
    </xf>
    <xf numFmtId="0" fontId="17" fillId="0" borderId="0" xfId="0" applyFont="1"/>
    <xf numFmtId="49" fontId="22" fillId="0" borderId="0" xfId="0" applyNumberFormat="1" applyFont="1" applyAlignment="1">
      <alignment horizontal="right" vertical="top" indent="1"/>
    </xf>
    <xf numFmtId="0" fontId="18" fillId="0" borderId="0" xfId="0" applyFont="1" applyAlignment="1" applyProtection="1">
      <alignment horizontal="left" vertical="center" wrapText="1"/>
    </xf>
    <xf numFmtId="0" fontId="0" fillId="0" borderId="0" xfId="0" applyAlignment="1">
      <alignment horizontal="left" vertical="center" wrapText="1"/>
    </xf>
    <xf numFmtId="49" fontId="20" fillId="0" borderId="0" xfId="0" applyNumberFormat="1" applyFont="1" applyAlignment="1">
      <alignment horizontal="right" vertical="center"/>
    </xf>
    <xf numFmtId="0" fontId="6" fillId="0" borderId="0" xfId="17" applyFont="1" applyBorder="1" applyAlignment="1" applyProtection="1">
      <alignment vertical="center"/>
    </xf>
    <xf numFmtId="0" fontId="8" fillId="0" borderId="0" xfId="17" applyNumberFormat="1" applyFont="1" applyBorder="1" applyAlignment="1" applyProtection="1">
      <alignment horizontal="left" vertical="center"/>
    </xf>
    <xf numFmtId="0" fontId="8" fillId="0" borderId="0" xfId="17" applyNumberFormat="1" applyFont="1" applyBorder="1" applyAlignment="1" applyProtection="1">
      <alignment vertical="center"/>
    </xf>
    <xf numFmtId="0" fontId="3" fillId="0" borderId="0" xfId="17" applyNumberFormat="1" applyFont="1" applyBorder="1" applyAlignment="1" applyProtection="1">
      <alignment vertical="center"/>
    </xf>
    <xf numFmtId="0" fontId="6" fillId="0" borderId="0" xfId="17" applyNumberFormat="1" applyFont="1" applyBorder="1" applyAlignment="1" applyProtection="1">
      <alignment vertical="center"/>
    </xf>
    <xf numFmtId="0" fontId="6" fillId="0" borderId="0" xfId="17" applyNumberFormat="1" applyFont="1" applyBorder="1" applyAlignment="1" applyProtection="1">
      <alignment horizontal="left" vertical="center"/>
    </xf>
    <xf numFmtId="0" fontId="3" fillId="0" borderId="0" xfId="17" applyNumberFormat="1" applyFont="1" applyBorder="1" applyAlignment="1" applyProtection="1">
      <alignment horizontal="left" vertical="center"/>
    </xf>
    <xf numFmtId="0" fontId="6" fillId="0" borderId="0" xfId="0" applyNumberFormat="1" applyFont="1" applyBorder="1" applyAlignment="1" applyProtection="1">
      <alignment vertical="center"/>
    </xf>
    <xf numFmtId="0" fontId="6" fillId="0" borderId="0" xfId="17" applyNumberFormat="1" applyFont="1" applyBorder="1" applyAlignment="1" applyProtection="1">
      <alignment horizontal="centerContinuous" vertical="center"/>
    </xf>
    <xf numFmtId="0" fontId="16" fillId="0" borderId="0" xfId="0" applyFont="1" applyFill="1" applyProtection="1"/>
    <xf numFmtId="0" fontId="6" fillId="0" borderId="0" xfId="17" applyFont="1" applyBorder="1" applyAlignment="1" applyProtection="1">
      <alignment horizontal="left" vertical="center"/>
    </xf>
    <xf numFmtId="0" fontId="24" fillId="0" borderId="0" xfId="17" applyFont="1" applyBorder="1" applyAlignment="1" applyProtection="1">
      <alignment vertical="center"/>
    </xf>
    <xf numFmtId="0" fontId="5" fillId="0" borderId="0" xfId="17" applyFont="1" applyBorder="1" applyAlignment="1" applyProtection="1">
      <alignment horizontal="center" vertical="center"/>
    </xf>
    <xf numFmtId="0" fontId="5" fillId="0" borderId="0" xfId="17" applyFont="1" applyBorder="1" applyAlignment="1" applyProtection="1">
      <alignment horizontal="left" vertical="center"/>
    </xf>
    <xf numFmtId="0" fontId="8" fillId="0" borderId="0" xfId="17" applyNumberFormat="1" applyFont="1" applyBorder="1" applyAlignment="1" applyProtection="1">
      <alignment horizontal="center" vertical="center"/>
    </xf>
    <xf numFmtId="0" fontId="3" fillId="0" borderId="0" xfId="17" applyFont="1" applyBorder="1" applyAlignment="1" applyProtection="1">
      <alignment vertical="center"/>
    </xf>
    <xf numFmtId="0" fontId="4" fillId="0" borderId="0" xfId="17" applyFont="1" applyBorder="1" applyAlignment="1" applyProtection="1">
      <alignment horizontal="left" vertical="center"/>
    </xf>
    <xf numFmtId="0" fontId="6" fillId="0" borderId="0" xfId="17" quotePrefix="1" applyNumberFormat="1" applyFont="1" applyBorder="1" applyAlignment="1" applyProtection="1">
      <alignment horizontal="left" vertical="center"/>
    </xf>
    <xf numFmtId="0" fontId="3" fillId="0" borderId="3" xfId="17" applyFont="1" applyBorder="1" applyAlignment="1" applyProtection="1">
      <alignment vertical="center"/>
    </xf>
    <xf numFmtId="0" fontId="6" fillId="0" borderId="4" xfId="17" applyFont="1" applyBorder="1" applyAlignment="1" applyProtection="1">
      <alignment vertical="center"/>
    </xf>
    <xf numFmtId="0" fontId="6" fillId="0" borderId="5" xfId="17" applyFont="1" applyBorder="1" applyAlignment="1" applyProtection="1">
      <alignment vertical="center"/>
    </xf>
    <xf numFmtId="0" fontId="3" fillId="0" borderId="6" xfId="17" applyFont="1" applyBorder="1" applyAlignment="1" applyProtection="1">
      <alignment vertical="center"/>
    </xf>
    <xf numFmtId="0" fontId="6" fillId="0" borderId="7" xfId="17" applyFont="1" applyBorder="1" applyAlignment="1" applyProtection="1">
      <alignment vertical="center"/>
    </xf>
    <xf numFmtId="0" fontId="8" fillId="0" borderId="0" xfId="0" applyNumberFormat="1" applyFont="1" applyFill="1" applyBorder="1" applyAlignment="1" applyProtection="1">
      <alignment vertical="center"/>
    </xf>
    <xf numFmtId="0" fontId="3" fillId="0" borderId="4" xfId="17" applyNumberFormat="1" applyFont="1" applyBorder="1" applyAlignment="1" applyProtection="1">
      <alignment vertical="center"/>
    </xf>
    <xf numFmtId="0" fontId="6" fillId="0" borderId="4" xfId="17" applyNumberFormat="1" applyFont="1" applyBorder="1" applyAlignment="1" applyProtection="1">
      <alignment vertical="center"/>
    </xf>
    <xf numFmtId="0" fontId="6" fillId="0" borderId="8" xfId="17" applyNumberFormat="1" applyFont="1" applyBorder="1" applyAlignment="1" applyProtection="1">
      <alignment vertical="center"/>
    </xf>
    <xf numFmtId="0" fontId="6" fillId="0" borderId="5" xfId="17" applyNumberFormat="1" applyFont="1" applyBorder="1" applyAlignment="1" applyProtection="1">
      <alignment horizontal="left" vertical="center"/>
    </xf>
    <xf numFmtId="0" fontId="6" fillId="0" borderId="6" xfId="17" applyNumberFormat="1" applyFont="1" applyBorder="1" applyAlignment="1" applyProtection="1">
      <alignment vertical="center"/>
    </xf>
    <xf numFmtId="0" fontId="6" fillId="0" borderId="7" xfId="17" applyNumberFormat="1" applyFont="1" applyBorder="1" applyAlignment="1" applyProtection="1">
      <alignment vertical="center"/>
    </xf>
    <xf numFmtId="0" fontId="3" fillId="0" borderId="5" xfId="17" applyNumberFormat="1" applyFont="1" applyBorder="1" applyAlignment="1" applyProtection="1">
      <alignment horizontal="left" vertical="center"/>
    </xf>
    <xf numFmtId="0" fontId="6" fillId="0" borderId="5" xfId="17" applyNumberFormat="1" applyFont="1" applyBorder="1" applyAlignment="1" applyProtection="1">
      <alignment vertical="center"/>
    </xf>
    <xf numFmtId="0" fontId="6" fillId="0" borderId="4" xfId="17" applyNumberFormat="1" applyFont="1" applyFill="1" applyBorder="1" applyAlignment="1" applyProtection="1">
      <alignment vertical="center"/>
    </xf>
    <xf numFmtId="0" fontId="8" fillId="0" borderId="4" xfId="0" applyNumberFormat="1" applyFont="1" applyFill="1" applyBorder="1" applyAlignment="1" applyProtection="1">
      <alignment vertical="center"/>
    </xf>
    <xf numFmtId="0" fontId="8" fillId="0" borderId="5" xfId="0" applyNumberFormat="1" applyFont="1" applyFill="1" applyBorder="1" applyAlignment="1" applyProtection="1">
      <alignment vertical="center"/>
    </xf>
    <xf numFmtId="0" fontId="8" fillId="0" borderId="7" xfId="0" applyNumberFormat="1" applyFont="1" applyFill="1" applyBorder="1" applyAlignment="1" applyProtection="1">
      <alignment vertical="center"/>
    </xf>
    <xf numFmtId="0" fontId="3" fillId="0" borderId="5" xfId="17" applyNumberFormat="1" applyFont="1" applyFill="1" applyBorder="1" applyAlignment="1" applyProtection="1">
      <alignment vertical="center"/>
    </xf>
    <xf numFmtId="0" fontId="3" fillId="0" borderId="3" xfId="17" quotePrefix="1" applyNumberFormat="1" applyFont="1" applyBorder="1" applyAlignment="1" applyProtection="1">
      <alignment horizontal="left" vertical="center"/>
    </xf>
    <xf numFmtId="0" fontId="6" fillId="0" borderId="6" xfId="17" applyNumberFormat="1" applyFont="1" applyBorder="1" applyAlignment="1" applyProtection="1">
      <alignment horizontal="right" vertical="center"/>
    </xf>
    <xf numFmtId="0" fontId="3" fillId="0" borderId="0" xfId="0" applyFont="1" applyAlignment="1">
      <alignment horizontal="left" vertical="center"/>
    </xf>
    <xf numFmtId="0" fontId="3" fillId="0" borderId="0" xfId="0" applyFont="1" applyAlignment="1"/>
    <xf numFmtId="0" fontId="0" fillId="0" borderId="4" xfId="0" applyNumberFormat="1" applyBorder="1" applyAlignment="1">
      <alignment horizontal="left" vertical="center"/>
    </xf>
    <xf numFmtId="0" fontId="6" fillId="0" borderId="3" xfId="17" applyFont="1" applyBorder="1" applyAlignment="1" applyProtection="1">
      <alignment vertical="center"/>
    </xf>
    <xf numFmtId="0" fontId="3" fillId="0" borderId="4" xfId="0" applyNumberFormat="1" applyFont="1" applyBorder="1" applyAlignment="1">
      <alignment horizontal="left" vertical="center"/>
    </xf>
    <xf numFmtId="0" fontId="3" fillId="0" borderId="7" xfId="17" applyNumberFormat="1" applyFont="1" applyBorder="1" applyAlignment="1" applyProtection="1">
      <alignment vertical="center"/>
    </xf>
    <xf numFmtId="0" fontId="3" fillId="0" borderId="5" xfId="17" applyNumberFormat="1" applyFont="1" applyBorder="1" applyAlignment="1" applyProtection="1">
      <alignment vertical="center"/>
    </xf>
    <xf numFmtId="0" fontId="3" fillId="0" borderId="4" xfId="17" applyNumberFormat="1" applyFont="1" applyBorder="1" applyAlignment="1" applyProtection="1">
      <alignment horizontal="left" vertical="center"/>
    </xf>
    <xf numFmtId="0" fontId="3" fillId="0" borderId="4" xfId="17" applyFont="1" applyBorder="1" applyAlignment="1" applyProtection="1">
      <alignment vertical="center"/>
    </xf>
    <xf numFmtId="0" fontId="6" fillId="0" borderId="0" xfId="17" applyNumberFormat="1" applyFont="1" applyBorder="1" applyAlignment="1" applyProtection="1">
      <alignment horizontal="center" vertical="center"/>
    </xf>
    <xf numFmtId="0" fontId="7" fillId="0" borderId="4" xfId="0" applyNumberFormat="1" applyFont="1" applyBorder="1" applyAlignment="1">
      <alignment horizontal="left" vertical="center"/>
    </xf>
    <xf numFmtId="0" fontId="6" fillId="0" borderId="4" xfId="17" applyNumberFormat="1" applyFont="1" applyBorder="1" applyAlignment="1" applyProtection="1">
      <alignment horizontal="left" vertical="center"/>
    </xf>
    <xf numFmtId="0" fontId="4" fillId="0" borderId="4" xfId="17" applyFont="1" applyBorder="1" applyAlignment="1" applyProtection="1">
      <alignment vertical="center"/>
    </xf>
    <xf numFmtId="0" fontId="4" fillId="0" borderId="4" xfId="17" applyNumberFormat="1" applyFont="1" applyBorder="1" applyAlignment="1" applyProtection="1">
      <alignment horizontal="left" vertical="center"/>
    </xf>
    <xf numFmtId="0" fontId="4" fillId="0" borderId="4" xfId="0" applyNumberFormat="1" applyFont="1" applyBorder="1" applyAlignment="1">
      <alignment horizontal="left" vertical="center"/>
    </xf>
    <xf numFmtId="0" fontId="6" fillId="0" borderId="4" xfId="17" applyFont="1" applyBorder="1" applyAlignment="1" applyProtection="1">
      <alignment horizontal="left" vertical="center"/>
    </xf>
    <xf numFmtId="0" fontId="3" fillId="0" borderId="4" xfId="17" applyFont="1" applyBorder="1" applyAlignment="1" applyProtection="1">
      <alignment horizontal="left" vertical="center"/>
    </xf>
    <xf numFmtId="0" fontId="6" fillId="0" borderId="5" xfId="17" applyFont="1" applyBorder="1" applyAlignment="1" applyProtection="1">
      <alignment horizontal="left" vertical="center"/>
    </xf>
    <xf numFmtId="0" fontId="5" fillId="0" borderId="0" xfId="17" applyNumberFormat="1" applyFont="1" applyBorder="1" applyAlignment="1" applyProtection="1">
      <alignment horizontal="center" vertical="center"/>
    </xf>
    <xf numFmtId="0" fontId="5" fillId="0" borderId="0" xfId="17" applyFont="1" applyBorder="1" applyAlignment="1" applyProtection="1">
      <alignment vertical="center"/>
    </xf>
    <xf numFmtId="0" fontId="3" fillId="0" borderId="3" xfId="17" applyNumberFormat="1" applyFont="1" applyBorder="1" applyAlignment="1" applyProtection="1">
      <alignment horizontal="left" vertical="center"/>
    </xf>
    <xf numFmtId="0" fontId="3" fillId="0" borderId="3" xfId="17" applyNumberFormat="1" applyFont="1" applyFill="1" applyBorder="1" applyAlignment="1" applyProtection="1">
      <alignment vertical="center"/>
    </xf>
    <xf numFmtId="0" fontId="3" fillId="0" borderId="3" xfId="0" applyNumberFormat="1" applyFont="1" applyFill="1" applyBorder="1" applyAlignment="1" applyProtection="1">
      <alignment vertical="center"/>
    </xf>
    <xf numFmtId="0" fontId="3" fillId="0" borderId="6" xfId="0" applyNumberFormat="1" applyFont="1" applyFill="1" applyBorder="1" applyAlignment="1" applyProtection="1">
      <alignment vertical="center"/>
    </xf>
    <xf numFmtId="0" fontId="3" fillId="0" borderId="3" xfId="17" applyNumberFormat="1" applyFont="1" applyBorder="1" applyAlignment="1" applyProtection="1">
      <alignment vertical="center"/>
    </xf>
    <xf numFmtId="0" fontId="3" fillId="0" borderId="6" xfId="17" applyNumberFormat="1" applyFont="1" applyBorder="1" applyAlignment="1" applyProtection="1">
      <alignment horizontal="left" vertical="center"/>
    </xf>
    <xf numFmtId="0" fontId="3" fillId="0" borderId="4" xfId="17" quotePrefix="1" applyNumberFormat="1" applyFont="1" applyBorder="1" applyAlignment="1" applyProtection="1">
      <alignment horizontal="left" vertical="center"/>
    </xf>
    <xf numFmtId="0" fontId="6" fillId="0" borderId="4" xfId="0" applyNumberFormat="1" applyFont="1" applyBorder="1" applyAlignment="1">
      <alignment vertical="center"/>
    </xf>
    <xf numFmtId="0" fontId="3" fillId="0" borderId="0" xfId="17" applyNumberFormat="1" applyFont="1" applyBorder="1" applyAlignment="1" applyProtection="1">
      <alignment horizontal="left" vertical="center" indent="1"/>
    </xf>
    <xf numFmtId="0" fontId="6" fillId="0" borderId="9" xfId="17" applyNumberFormat="1" applyFont="1" applyBorder="1" applyAlignment="1" applyProtection="1">
      <alignment vertical="center"/>
    </xf>
    <xf numFmtId="0" fontId="3" fillId="0" borderId="8" xfId="17" applyNumberFormat="1" applyFont="1" applyBorder="1" applyAlignment="1" applyProtection="1">
      <alignment vertical="top"/>
    </xf>
    <xf numFmtId="0" fontId="3" fillId="0" borderId="8" xfId="17" quotePrefix="1" applyNumberFormat="1" applyFont="1" applyBorder="1" applyAlignment="1" applyProtection="1">
      <alignment horizontal="left" vertical="center"/>
    </xf>
    <xf numFmtId="0" fontId="6" fillId="0" borderId="10" xfId="17" applyNumberFormat="1" applyFont="1" applyBorder="1" applyAlignment="1" applyProtection="1">
      <alignment vertical="center"/>
    </xf>
    <xf numFmtId="0" fontId="28" fillId="0" borderId="7" xfId="0" applyFont="1" applyBorder="1" applyAlignment="1">
      <alignment horizontal="left" vertical="center" indent="1"/>
    </xf>
    <xf numFmtId="0" fontId="13" fillId="0" borderId="0" xfId="17" applyNumberFormat="1" applyFont="1" applyBorder="1" applyAlignment="1" applyProtection="1">
      <alignment horizontal="center" vertical="center"/>
    </xf>
    <xf numFmtId="0" fontId="8" fillId="0" borderId="0" xfId="17" applyNumberFormat="1" applyFont="1" applyBorder="1" applyAlignment="1" applyProtection="1">
      <alignment horizontal="left" vertical="center" indent="2"/>
    </xf>
    <xf numFmtId="0" fontId="13" fillId="0" borderId="2" xfId="17" applyFont="1" applyBorder="1" applyAlignment="1" applyProtection="1">
      <alignment horizontal="center" vertical="center"/>
      <protection locked="0"/>
    </xf>
    <xf numFmtId="0" fontId="13" fillId="0" borderId="2" xfId="17" applyNumberFormat="1" applyFont="1" applyBorder="1" applyAlignment="1" applyProtection="1">
      <alignment horizontal="center" vertical="center"/>
      <protection locked="0"/>
    </xf>
    <xf numFmtId="0" fontId="23" fillId="0" borderId="0" xfId="17" applyFont="1" applyBorder="1" applyAlignment="1" applyProtection="1">
      <alignment horizontal="left" vertical="center"/>
    </xf>
    <xf numFmtId="0" fontId="5" fillId="0" borderId="2" xfId="17" applyFont="1" applyBorder="1" applyAlignment="1" applyProtection="1">
      <alignment horizontal="center" vertical="center"/>
      <protection locked="0"/>
    </xf>
    <xf numFmtId="0" fontId="3" fillId="0" borderId="3" xfId="0" applyNumberFormat="1" applyFont="1" applyBorder="1" applyAlignment="1" applyProtection="1">
      <alignment horizontal="left" vertical="center"/>
    </xf>
    <xf numFmtId="0" fontId="5" fillId="0" borderId="4" xfId="0" applyFont="1" applyBorder="1" applyAlignment="1" applyProtection="1">
      <alignment horizontal="left" vertical="center"/>
    </xf>
    <xf numFmtId="49" fontId="5" fillId="0" borderId="4" xfId="0" applyNumberFormat="1" applyFont="1" applyBorder="1" applyAlignment="1" applyProtection="1">
      <alignment horizontal="left" vertical="center" wrapText="1"/>
    </xf>
    <xf numFmtId="49" fontId="5" fillId="0" borderId="5" xfId="0" applyNumberFormat="1" applyFont="1" applyBorder="1" applyAlignment="1" applyProtection="1">
      <alignment horizontal="left" vertical="center" wrapText="1"/>
    </xf>
    <xf numFmtId="0" fontId="5" fillId="0" borderId="3" xfId="17" applyNumberFormat="1" applyFont="1" applyFill="1" applyBorder="1" applyAlignment="1" applyProtection="1">
      <alignment horizontal="left" vertical="center" indent="1"/>
    </xf>
    <xf numFmtId="0" fontId="5" fillId="0" borderId="4" xfId="0" applyFont="1" applyBorder="1" applyAlignment="1" applyProtection="1">
      <alignment horizontal="left" vertical="center" indent="1"/>
    </xf>
    <xf numFmtId="0" fontId="6" fillId="0" borderId="0" xfId="17" applyFont="1" applyBorder="1" applyAlignment="1" applyProtection="1">
      <alignment horizontal="left" vertical="center" indent="1"/>
    </xf>
    <xf numFmtId="0" fontId="15" fillId="0" borderId="0" xfId="17" applyNumberFormat="1" applyFont="1" applyBorder="1" applyAlignment="1" applyProtection="1">
      <alignment horizontal="left" vertical="center" indent="1"/>
    </xf>
    <xf numFmtId="0" fontId="6" fillId="0" borderId="9" xfId="17" applyFont="1" applyBorder="1" applyAlignment="1" applyProtection="1">
      <alignment vertical="center"/>
    </xf>
    <xf numFmtId="0" fontId="5" fillId="0" borderId="0" xfId="0" applyFont="1" applyBorder="1" applyAlignment="1" applyProtection="1">
      <alignment horizontal="left" vertical="center" indent="1"/>
    </xf>
    <xf numFmtId="0" fontId="6" fillId="0" borderId="0" xfId="17" applyFont="1" applyFill="1" applyBorder="1" applyAlignment="1" applyProtection="1">
      <alignment vertical="center"/>
    </xf>
    <xf numFmtId="0" fontId="6" fillId="0" borderId="6" xfId="17" applyFont="1" applyBorder="1" applyAlignment="1" applyProtection="1">
      <alignment vertical="center"/>
    </xf>
    <xf numFmtId="0" fontId="8" fillId="0" borderId="8" xfId="17" applyNumberFormat="1" applyFont="1" applyBorder="1" applyAlignment="1" applyProtection="1">
      <alignment vertical="center"/>
    </xf>
    <xf numFmtId="0" fontId="3" fillId="0" borderId="0" xfId="17" applyNumberFormat="1" applyFont="1" applyBorder="1" applyAlignment="1" applyProtection="1">
      <alignment horizontal="center" vertical="center"/>
    </xf>
    <xf numFmtId="0" fontId="26" fillId="0" borderId="0" xfId="0" applyFont="1" applyBorder="1" applyAlignment="1" applyProtection="1">
      <alignment horizontal="left" vertical="center" indent="1"/>
    </xf>
    <xf numFmtId="0" fontId="6" fillId="0" borderId="3" xfId="17" applyFont="1" applyFill="1" applyBorder="1" applyAlignment="1" applyProtection="1">
      <alignment vertical="center"/>
    </xf>
    <xf numFmtId="0" fontId="6" fillId="0" borderId="4" xfId="17" applyFont="1" applyFill="1" applyBorder="1" applyAlignment="1" applyProtection="1">
      <alignment vertical="center"/>
    </xf>
    <xf numFmtId="0" fontId="6" fillId="0" borderId="5" xfId="17" applyFont="1" applyFill="1" applyBorder="1" applyAlignment="1" applyProtection="1">
      <alignment vertical="center"/>
    </xf>
    <xf numFmtId="0" fontId="6" fillId="0" borderId="7" xfId="0" applyNumberFormat="1" applyFont="1" applyBorder="1" applyAlignment="1" applyProtection="1">
      <alignment horizontal="left" vertical="center"/>
    </xf>
    <xf numFmtId="0" fontId="0" fillId="0" borderId="0" xfId="0" applyBorder="1" applyAlignment="1">
      <alignment horizontal="left" indent="2"/>
    </xf>
    <xf numFmtId="164" fontId="26" fillId="0" borderId="0" xfId="0"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16" fillId="0" borderId="0" xfId="0" applyFont="1" applyFill="1"/>
    <xf numFmtId="168" fontId="7" fillId="0" borderId="0" xfId="0" applyNumberFormat="1" applyFont="1"/>
    <xf numFmtId="0" fontId="16" fillId="0" borderId="0" xfId="0" applyFont="1"/>
    <xf numFmtId="0" fontId="27" fillId="0" borderId="0" xfId="2" applyFont="1" applyBorder="1" applyAlignment="1" applyProtection="1"/>
    <xf numFmtId="0" fontId="11" fillId="0" borderId="0" xfId="0" applyFont="1" applyBorder="1" applyProtection="1"/>
    <xf numFmtId="0" fontId="11" fillId="0" borderId="7" xfId="0" applyFont="1" applyBorder="1" applyProtection="1"/>
    <xf numFmtId="0" fontId="33" fillId="0" borderId="0" xfId="0" applyFont="1" applyBorder="1" applyProtection="1"/>
    <xf numFmtId="0" fontId="0" fillId="0" borderId="9" xfId="0" applyBorder="1" applyProtection="1"/>
    <xf numFmtId="0" fontId="0" fillId="0" borderId="8" xfId="0" applyBorder="1" applyProtection="1"/>
    <xf numFmtId="0" fontId="5" fillId="0" borderId="11" xfId="0" applyFont="1" applyBorder="1" applyAlignment="1" applyProtection="1">
      <alignment horizontal="center"/>
      <protection locked="0"/>
    </xf>
    <xf numFmtId="0" fontId="9" fillId="0" borderId="0" xfId="17" applyFont="1" applyBorder="1" applyAlignment="1" applyProtection="1">
      <alignment horizontal="left" vertical="center" indent="1"/>
    </xf>
    <xf numFmtId="1" fontId="2" fillId="0" borderId="0" xfId="0" applyNumberFormat="1" applyFont="1" applyAlignment="1">
      <alignment horizontal="right"/>
    </xf>
    <xf numFmtId="1" fontId="2" fillId="0" borderId="0" xfId="0" applyNumberFormat="1" applyFont="1" applyFill="1" applyAlignment="1">
      <alignment horizontal="right"/>
    </xf>
    <xf numFmtId="0" fontId="6" fillId="0" borderId="0"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3" fillId="0" borderId="0" xfId="0" applyFont="1" applyAlignment="1">
      <alignment horizontal="left" wrapText="1"/>
    </xf>
    <xf numFmtId="49" fontId="19" fillId="0" borderId="0" xfId="0" applyNumberFormat="1" applyFont="1" applyAlignment="1">
      <alignment horizontal="center" vertical="top"/>
    </xf>
    <xf numFmtId="49" fontId="19" fillId="0" borderId="0" xfId="0" applyNumberFormat="1" applyFont="1" applyAlignment="1">
      <alignment horizontal="right" vertical="top"/>
    </xf>
    <xf numFmtId="0" fontId="3" fillId="0" borderId="0" xfId="0" applyNumberFormat="1" applyFont="1" applyAlignment="1">
      <alignment horizontal="left" wrapText="1"/>
    </xf>
    <xf numFmtId="49" fontId="19" fillId="0" borderId="0" xfId="0" applyNumberFormat="1" applyFont="1" applyAlignment="1">
      <alignment horizontal="right" vertical="center"/>
    </xf>
    <xf numFmtId="0" fontId="84" fillId="0" borderId="0" xfId="0" applyFont="1" applyAlignment="1">
      <alignment horizontal="left" wrapText="1" indent="4"/>
    </xf>
    <xf numFmtId="0" fontId="12" fillId="0" borderId="2" xfId="17" applyNumberFormat="1" applyFont="1" applyBorder="1" applyAlignment="1" applyProtection="1">
      <alignment horizontal="center" vertical="center"/>
      <protection locked="0"/>
    </xf>
    <xf numFmtId="0" fontId="12" fillId="0" borderId="2" xfId="17" applyFont="1" applyBorder="1" applyAlignment="1" applyProtection="1">
      <alignment horizontal="center" vertical="center"/>
      <protection locked="0"/>
    </xf>
    <xf numFmtId="14" fontId="2" fillId="0" borderId="0" xfId="0" applyNumberFormat="1" applyFont="1" applyAlignment="1">
      <alignment horizontal="right"/>
    </xf>
    <xf numFmtId="0" fontId="26" fillId="0" borderId="6" xfId="17" applyNumberFormat="1" applyFont="1" applyFill="1" applyBorder="1" applyAlignment="1" applyProtection="1">
      <alignment horizontal="left" vertical="center" indent="1"/>
    </xf>
    <xf numFmtId="0" fontId="5" fillId="0" borderId="6" xfId="17" applyNumberFormat="1" applyFont="1" applyFill="1" applyBorder="1" applyAlignment="1" applyProtection="1">
      <alignment horizontal="left" vertical="center" indent="1"/>
    </xf>
    <xf numFmtId="0" fontId="8" fillId="0" borderId="6" xfId="17" applyNumberFormat="1" applyFont="1" applyBorder="1" applyAlignment="1" applyProtection="1">
      <alignment vertical="center"/>
    </xf>
    <xf numFmtId="0" fontId="6" fillId="0" borderId="9" xfId="17" applyNumberFormat="1" applyFont="1" applyBorder="1" applyAlignment="1" applyProtection="1">
      <alignment horizontal="right" vertical="center"/>
    </xf>
    <xf numFmtId="0" fontId="3" fillId="0" borderId="9" xfId="17" applyFont="1" applyBorder="1" applyAlignment="1" applyProtection="1">
      <alignment vertical="center"/>
    </xf>
    <xf numFmtId="0" fontId="6" fillId="0" borderId="8" xfId="17" applyFont="1" applyBorder="1" applyAlignment="1" applyProtection="1">
      <alignment vertical="center"/>
    </xf>
    <xf numFmtId="0" fontId="6" fillId="0" borderId="10" xfId="17" applyFont="1" applyBorder="1" applyAlignment="1" applyProtection="1">
      <alignment vertical="center"/>
    </xf>
    <xf numFmtId="1" fontId="2" fillId="0" borderId="0" xfId="0" applyNumberFormat="1" applyFont="1" applyAlignment="1">
      <alignment horizontal="center" vertical="center"/>
    </xf>
    <xf numFmtId="0" fontId="3" fillId="0" borderId="111" xfId="17" applyFont="1" applyBorder="1" applyAlignment="1" applyProtection="1">
      <alignment vertical="center"/>
    </xf>
    <xf numFmtId="0" fontId="3" fillId="0" borderId="3" xfId="17" applyFont="1" applyBorder="1" applyAlignment="1" applyProtection="1">
      <alignment horizontal="left" vertical="center"/>
    </xf>
    <xf numFmtId="0" fontId="85" fillId="0" borderId="12" xfId="0" applyFont="1" applyFill="1" applyBorder="1" applyAlignment="1">
      <alignment horizontal="left" vertical="center"/>
    </xf>
    <xf numFmtId="0" fontId="86" fillId="0" borderId="0" xfId="0" applyFont="1" applyBorder="1"/>
    <xf numFmtId="0" fontId="86" fillId="0" borderId="12" xfId="0" applyFont="1" applyBorder="1" applyAlignment="1">
      <alignment horizontal="centerContinuous" vertical="center"/>
    </xf>
    <xf numFmtId="0" fontId="86" fillId="0" borderId="13" xfId="0" applyFont="1" applyBorder="1"/>
    <xf numFmtId="0" fontId="85" fillId="0" borderId="13" xfId="0" applyFont="1" applyBorder="1" applyAlignment="1">
      <alignment horizontal="left" vertical="center"/>
    </xf>
    <xf numFmtId="0" fontId="85" fillId="0" borderId="13" xfId="0" applyFont="1" applyBorder="1" applyAlignment="1">
      <alignment horizontal="center" vertical="center" wrapText="1"/>
    </xf>
    <xf numFmtId="0" fontId="86" fillId="0" borderId="0" xfId="0" applyFont="1" applyBorder="1" applyAlignment="1">
      <alignment horizontal="left"/>
    </xf>
    <xf numFmtId="0" fontId="85" fillId="0" borderId="0" xfId="0" applyFont="1" applyBorder="1"/>
    <xf numFmtId="49" fontId="86" fillId="0" borderId="0" xfId="0" applyNumberFormat="1" applyFont="1" applyBorder="1" applyAlignment="1">
      <alignment horizontal="left"/>
    </xf>
    <xf numFmtId="49" fontId="87" fillId="0" borderId="0" xfId="2" applyNumberFormat="1" applyFont="1" applyBorder="1" applyAlignment="1" applyProtection="1">
      <alignment horizontal="center"/>
    </xf>
    <xf numFmtId="49" fontId="86" fillId="0" borderId="0" xfId="0" applyNumberFormat="1" applyFont="1" applyBorder="1" applyAlignment="1">
      <alignment horizontal="center"/>
    </xf>
    <xf numFmtId="0" fontId="86" fillId="0" borderId="0" xfId="0" applyFont="1" applyBorder="1" applyAlignment="1">
      <alignment horizontal="left" indent="1"/>
    </xf>
    <xf numFmtId="0" fontId="85" fillId="0" borderId="0" xfId="0" applyFont="1" applyBorder="1" applyAlignment="1">
      <alignment horizontal="left"/>
    </xf>
    <xf numFmtId="0" fontId="86" fillId="0" borderId="0" xfId="0" applyFont="1" applyBorder="1" applyAlignment="1">
      <alignment horizontal="centerContinuous" vertical="center"/>
    </xf>
    <xf numFmtId="0" fontId="86" fillId="0" borderId="0" xfId="0" applyFont="1" applyBorder="1" applyAlignment="1">
      <alignment vertical="center"/>
    </xf>
    <xf numFmtId="0" fontId="88" fillId="0" borderId="0" xfId="2" applyFont="1" applyBorder="1" applyAlignment="1" applyProtection="1">
      <alignment horizontal="left" indent="2"/>
    </xf>
    <xf numFmtId="0" fontId="89" fillId="0" borderId="0" xfId="0" applyFont="1" applyBorder="1"/>
    <xf numFmtId="0" fontId="90" fillId="0" borderId="0" xfId="0" applyFont="1" applyBorder="1"/>
    <xf numFmtId="164" fontId="91" fillId="0" borderId="0" xfId="0" applyNumberFormat="1" applyFont="1" applyBorder="1" applyAlignment="1" applyProtection="1">
      <alignment vertical="center"/>
    </xf>
    <xf numFmtId="0" fontId="92" fillId="0" borderId="0" xfId="0" applyFont="1" applyBorder="1"/>
    <xf numFmtId="0" fontId="92" fillId="0" borderId="0" xfId="0" applyFont="1" applyBorder="1" applyAlignment="1" applyProtection="1">
      <alignment vertical="center"/>
    </xf>
    <xf numFmtId="0" fontId="86" fillId="0" borderId="0" xfId="0" applyFont="1" applyBorder="1" applyAlignment="1" applyProtection="1">
      <alignment horizontal="left" vertical="top"/>
      <protection locked="0"/>
    </xf>
    <xf numFmtId="0" fontId="86" fillId="0" borderId="0" xfId="0" applyFont="1" applyFill="1" applyBorder="1"/>
    <xf numFmtId="0" fontId="90" fillId="0" borderId="0" xfId="0" applyFont="1" applyBorder="1" applyAlignment="1">
      <alignment vertical="center"/>
    </xf>
    <xf numFmtId="49" fontId="86" fillId="0" borderId="0" xfId="0" applyNumberFormat="1" applyFont="1" applyBorder="1" applyAlignment="1">
      <alignment horizontal="center" vertical="center"/>
    </xf>
    <xf numFmtId="49" fontId="86" fillId="0" borderId="0" xfId="0" applyNumberFormat="1" applyFont="1" applyBorder="1" applyAlignment="1">
      <alignment vertical="center"/>
    </xf>
    <xf numFmtId="49" fontId="93" fillId="0" borderId="0" xfId="0" applyNumberFormat="1" applyFont="1" applyBorder="1" applyAlignment="1">
      <alignment horizontal="left" vertical="center"/>
    </xf>
    <xf numFmtId="49" fontId="86" fillId="0" borderId="0" xfId="0" applyNumberFormat="1" applyFont="1" applyBorder="1" applyAlignment="1">
      <alignment horizontal="left" indent="2"/>
    </xf>
    <xf numFmtId="49" fontId="86" fillId="0" borderId="0" xfId="0" applyNumberFormat="1" applyFont="1" applyBorder="1"/>
    <xf numFmtId="49" fontId="86" fillId="0" borderId="0" xfId="0" applyNumberFormat="1" applyFont="1" applyBorder="1" applyAlignment="1">
      <alignment horizontal="left" indent="1"/>
    </xf>
    <xf numFmtId="49" fontId="88" fillId="0" borderId="0" xfId="2" applyNumberFormat="1" applyFont="1" applyBorder="1" applyAlignment="1" applyProtection="1">
      <alignment horizontal="left" indent="1"/>
    </xf>
    <xf numFmtId="49" fontId="86" fillId="0" borderId="0" xfId="0" applyNumberFormat="1" applyFont="1" applyFill="1" applyBorder="1" applyAlignment="1">
      <alignment horizontal="left" indent="1"/>
    </xf>
    <xf numFmtId="49" fontId="86" fillId="0" borderId="0" xfId="0" applyNumberFormat="1" applyFont="1" applyFill="1" applyBorder="1" applyAlignment="1">
      <alignment horizontal="left" indent="2"/>
    </xf>
    <xf numFmtId="49" fontId="86" fillId="0" borderId="0" xfId="0" applyNumberFormat="1" applyFont="1" applyFill="1" applyBorder="1" applyAlignment="1">
      <alignment horizontal="left" indent="3"/>
    </xf>
    <xf numFmtId="49" fontId="94" fillId="0" borderId="0" xfId="0" applyNumberFormat="1" applyFont="1" applyBorder="1" applyAlignment="1">
      <alignment horizontal="left" indent="2"/>
    </xf>
    <xf numFmtId="49" fontId="95" fillId="0" borderId="0" xfId="0" applyNumberFormat="1" applyFont="1" applyBorder="1" applyAlignment="1">
      <alignment horizontal="left" indent="5"/>
    </xf>
    <xf numFmtId="49" fontId="95" fillId="0" borderId="0" xfId="0" applyNumberFormat="1" applyFont="1" applyBorder="1" applyAlignment="1">
      <alignment horizontal="left" indent="3"/>
    </xf>
    <xf numFmtId="49" fontId="96" fillId="0" borderId="0" xfId="0" applyNumberFormat="1" applyFont="1" applyBorder="1" applyAlignment="1">
      <alignment horizontal="left"/>
    </xf>
    <xf numFmtId="49" fontId="88" fillId="0" borderId="0" xfId="2" applyNumberFormat="1" applyFont="1" applyBorder="1" applyAlignment="1" applyProtection="1">
      <alignment horizontal="left" indent="3"/>
    </xf>
    <xf numFmtId="49" fontId="86" fillId="0" borderId="0" xfId="0" applyNumberFormat="1" applyFont="1" applyFill="1" applyBorder="1"/>
    <xf numFmtId="49" fontId="88" fillId="0" borderId="0" xfId="2" applyNumberFormat="1" applyFont="1" applyBorder="1" applyAlignment="1" applyProtection="1">
      <alignment horizontal="left" indent="2"/>
    </xf>
    <xf numFmtId="0" fontId="92" fillId="0" borderId="0" xfId="0" applyFont="1" applyBorder="1" applyProtection="1"/>
    <xf numFmtId="0" fontId="92" fillId="0" borderId="0" xfId="0" applyFont="1" applyBorder="1" applyAlignment="1" applyProtection="1">
      <alignment horizontal="left"/>
    </xf>
    <xf numFmtId="164" fontId="90" fillId="0" borderId="0" xfId="0" applyNumberFormat="1" applyFont="1" applyBorder="1" applyAlignment="1" applyProtection="1">
      <alignment horizontal="left"/>
    </xf>
    <xf numFmtId="0" fontId="92" fillId="0" borderId="0" xfId="0" applyFont="1" applyBorder="1" applyAlignment="1" applyProtection="1">
      <alignment horizontal="center" vertical="top" textRotation="180"/>
    </xf>
    <xf numFmtId="0" fontId="92" fillId="0" borderId="0" xfId="0" applyFont="1" applyBorder="1" applyAlignment="1" applyProtection="1"/>
    <xf numFmtId="0" fontId="97" fillId="0" borderId="0" xfId="0" applyFont="1" applyBorder="1" applyAlignment="1" applyProtection="1">
      <alignment horizontal="centerContinuous" vertical="center"/>
    </xf>
    <xf numFmtId="164" fontId="91" fillId="0" borderId="0" xfId="0" applyNumberFormat="1" applyFont="1" applyBorder="1" applyAlignment="1" applyProtection="1">
      <alignment horizontal="left" vertical="center"/>
    </xf>
    <xf numFmtId="0" fontId="86" fillId="0" borderId="0" xfId="0" applyFont="1" applyBorder="1" applyAlignment="1" applyProtection="1">
      <alignment horizontal="left" vertical="center"/>
    </xf>
    <xf numFmtId="0" fontId="92" fillId="0" borderId="0" xfId="0" applyFont="1" applyBorder="1" applyAlignment="1"/>
    <xf numFmtId="0" fontId="97" fillId="0" borderId="0" xfId="0" applyFont="1" applyBorder="1" applyAlignment="1" applyProtection="1">
      <alignment horizontal="center" vertical="center"/>
    </xf>
    <xf numFmtId="0" fontId="90" fillId="0" borderId="0" xfId="0" applyFont="1" applyBorder="1" applyAlignment="1">
      <alignment horizontal="left" vertical="top"/>
    </xf>
    <xf numFmtId="164" fontId="90" fillId="0" borderId="0" xfId="0" applyNumberFormat="1" applyFont="1" applyBorder="1" applyAlignment="1">
      <alignment horizontal="left" vertical="top"/>
    </xf>
    <xf numFmtId="0" fontId="98" fillId="0" borderId="0" xfId="0" applyFont="1" applyBorder="1" applyAlignment="1" applyProtection="1">
      <alignment horizontal="left" vertical="center"/>
    </xf>
    <xf numFmtId="0" fontId="99" fillId="0" borderId="0" xfId="0" applyFont="1" applyBorder="1" applyAlignment="1">
      <alignment horizontal="left" vertical="top"/>
    </xf>
    <xf numFmtId="0" fontId="86" fillId="0" borderId="0" xfId="0" applyFont="1" applyBorder="1" applyProtection="1"/>
    <xf numFmtId="0" fontId="86" fillId="0" borderId="0" xfId="0" applyFont="1" applyBorder="1" applyAlignment="1" applyProtection="1">
      <alignment horizontal="left"/>
    </xf>
    <xf numFmtId="0" fontId="90" fillId="0" borderId="0" xfId="0" applyFont="1" applyBorder="1" applyProtection="1"/>
    <xf numFmtId="0" fontId="85" fillId="0" borderId="0" xfId="0" applyFont="1" applyBorder="1" applyAlignment="1" applyProtection="1">
      <alignment horizontal="center" vertical="center"/>
    </xf>
    <xf numFmtId="164" fontId="85" fillId="0" borderId="2" xfId="0" applyNumberFormat="1" applyFont="1" applyBorder="1" applyAlignment="1" applyProtection="1">
      <alignment horizontal="center" vertical="center"/>
      <protection locked="0"/>
    </xf>
    <xf numFmtId="0" fontId="90" fillId="0" borderId="0" xfId="0" applyFont="1" applyBorder="1" applyAlignment="1">
      <alignment horizontal="left" vertical="center"/>
    </xf>
    <xf numFmtId="0" fontId="86" fillId="0" borderId="0" xfId="0" applyFont="1" applyBorder="1" applyAlignment="1" applyProtection="1">
      <alignment vertical="center"/>
    </xf>
    <xf numFmtId="164" fontId="91" fillId="0" borderId="0" xfId="0" applyNumberFormat="1" applyFont="1" applyBorder="1" applyAlignment="1" applyProtection="1">
      <alignment horizontal="right" vertical="center"/>
    </xf>
    <xf numFmtId="164" fontId="90" fillId="0" borderId="0" xfId="0" applyNumberFormat="1" applyFont="1" applyBorder="1" applyAlignment="1" applyProtection="1">
      <alignment vertical="center"/>
    </xf>
    <xf numFmtId="0" fontId="90" fillId="0" borderId="0" xfId="0" applyFont="1" applyBorder="1" applyAlignment="1" applyProtection="1">
      <alignment horizontal="left" vertical="center" indent="1"/>
    </xf>
    <xf numFmtId="0" fontId="85" fillId="0" borderId="2" xfId="0" applyFont="1" applyBorder="1" applyAlignment="1" applyProtection="1">
      <alignment horizontal="center" vertical="center"/>
      <protection locked="0"/>
    </xf>
    <xf numFmtId="164" fontId="91" fillId="0" borderId="0" xfId="0" applyNumberFormat="1" applyFont="1" applyBorder="1" applyAlignment="1" applyProtection="1">
      <alignment horizontal="right" vertical="center" wrapText="1"/>
    </xf>
    <xf numFmtId="164" fontId="90" fillId="0" borderId="0" xfId="0" applyNumberFormat="1" applyFont="1" applyBorder="1" applyAlignment="1">
      <alignment horizontal="left" vertical="center"/>
    </xf>
    <xf numFmtId="0" fontId="85" fillId="0" borderId="0" xfId="0" applyFont="1" applyBorder="1" applyAlignment="1" applyProtection="1">
      <alignment horizontal="left" vertical="center"/>
    </xf>
    <xf numFmtId="164" fontId="100" fillId="0" borderId="0" xfId="0" applyNumberFormat="1" applyFont="1" applyBorder="1" applyAlignment="1" applyProtection="1">
      <alignment horizontal="left" vertical="center" indent="1"/>
    </xf>
    <xf numFmtId="0" fontId="90" fillId="0" borderId="0" xfId="0" applyFont="1" applyAlignment="1">
      <alignment horizontal="left" vertical="center"/>
    </xf>
    <xf numFmtId="0" fontId="90" fillId="0" borderId="0" xfId="0" applyFont="1" applyAlignment="1">
      <alignment horizontal="left" vertical="center" indent="1"/>
    </xf>
    <xf numFmtId="0" fontId="100" fillId="0" borderId="0" xfId="0" applyFont="1" applyAlignment="1">
      <alignment horizontal="left" vertical="center" indent="1"/>
    </xf>
    <xf numFmtId="0" fontId="85" fillId="0" borderId="14" xfId="0" applyFont="1" applyBorder="1" applyAlignment="1" applyProtection="1">
      <alignment horizontal="center" vertical="center"/>
      <protection locked="0"/>
    </xf>
    <xf numFmtId="0" fontId="90" fillId="0" borderId="0" xfId="0" applyFont="1" applyBorder="1" applyAlignment="1">
      <alignment horizontal="left" vertical="center" indent="1"/>
    </xf>
    <xf numFmtId="0" fontId="85" fillId="0" borderId="0" xfId="0" applyFont="1" applyBorder="1" applyAlignment="1" applyProtection="1">
      <alignment horizontal="center" vertical="center"/>
      <protection locked="0"/>
    </xf>
    <xf numFmtId="0" fontId="90" fillId="0" borderId="0" xfId="0" applyFont="1" applyBorder="1" applyAlignment="1" applyProtection="1">
      <alignment vertical="center"/>
    </xf>
    <xf numFmtId="0" fontId="100" fillId="0" borderId="0" xfId="0" applyFont="1" applyAlignment="1">
      <alignment horizontal="left" vertical="center"/>
    </xf>
    <xf numFmtId="0" fontId="90" fillId="0" borderId="0" xfId="0" applyFont="1" applyBorder="1" applyAlignment="1" applyProtection="1">
      <alignment horizontal="left" vertical="top"/>
    </xf>
    <xf numFmtId="0" fontId="90" fillId="0" borderId="0" xfId="0" applyFont="1" applyBorder="1" applyAlignment="1" applyProtection="1">
      <alignment horizontal="left" vertical="top" indent="1"/>
    </xf>
    <xf numFmtId="0" fontId="100" fillId="0" borderId="0" xfId="0" applyFont="1" applyBorder="1" applyAlignment="1" applyProtection="1">
      <alignment horizontal="left" vertical="top" indent="1"/>
    </xf>
    <xf numFmtId="0" fontId="90" fillId="0" borderId="0" xfId="0" applyFont="1" applyAlignment="1">
      <alignment vertical="top"/>
    </xf>
    <xf numFmtId="0" fontId="90" fillId="0" borderId="0" xfId="0" applyFont="1" applyBorder="1" applyAlignment="1" applyProtection="1">
      <alignment vertical="top"/>
    </xf>
    <xf numFmtId="0" fontId="101" fillId="0" borderId="2" xfId="0" applyFont="1" applyBorder="1" applyAlignment="1" applyProtection="1">
      <alignment horizontal="center"/>
      <protection locked="0"/>
    </xf>
    <xf numFmtId="164" fontId="91" fillId="0" borderId="0" xfId="0" applyNumberFormat="1" applyFont="1" applyBorder="1" applyAlignment="1" applyProtection="1">
      <alignment horizontal="right"/>
    </xf>
    <xf numFmtId="0" fontId="92" fillId="0" borderId="14" xfId="0" applyFont="1" applyBorder="1" applyAlignment="1" applyProtection="1">
      <alignment horizontal="left"/>
    </xf>
    <xf numFmtId="0" fontId="90" fillId="0" borderId="0" xfId="0" applyFont="1" applyBorder="1" applyAlignment="1" applyProtection="1">
      <alignment horizontal="left" vertical="center"/>
    </xf>
    <xf numFmtId="0" fontId="92" fillId="0" borderId="0" xfId="0" applyFont="1" applyBorder="1" applyAlignment="1" applyProtection="1">
      <alignment horizontal="left" vertical="center"/>
    </xf>
    <xf numFmtId="14" fontId="86" fillId="0" borderId="0" xfId="0" applyNumberFormat="1" applyFont="1" applyBorder="1" applyAlignment="1" applyProtection="1">
      <alignment horizontal="center" vertical="center"/>
    </xf>
    <xf numFmtId="14" fontId="101" fillId="0" borderId="15" xfId="0" applyNumberFormat="1" applyFont="1" applyBorder="1" applyAlignment="1" applyProtection="1">
      <alignment horizontal="center" vertical="center"/>
      <protection locked="0"/>
    </xf>
    <xf numFmtId="0" fontId="102" fillId="0" borderId="0" xfId="0" applyFont="1" applyAlignment="1">
      <alignment horizontal="left" vertical="center"/>
    </xf>
    <xf numFmtId="0" fontId="92" fillId="0" borderId="0" xfId="0" applyFont="1" applyAlignment="1">
      <alignment horizontal="left" vertical="center"/>
    </xf>
    <xf numFmtId="0" fontId="98" fillId="0" borderId="0" xfId="0" applyFont="1" applyBorder="1" applyAlignment="1" applyProtection="1">
      <alignment horizontal="left" vertical="center" wrapText="1"/>
    </xf>
    <xf numFmtId="0" fontId="85" fillId="0" borderId="0" xfId="0" applyFont="1" applyBorder="1" applyAlignment="1" applyProtection="1">
      <alignment horizontal="center" vertical="center" wrapText="1"/>
    </xf>
    <xf numFmtId="0" fontId="86" fillId="0" borderId="0" xfId="0" applyFont="1" applyBorder="1" applyAlignment="1" applyProtection="1">
      <alignment horizontal="left" vertical="top"/>
    </xf>
    <xf numFmtId="0" fontId="92" fillId="0" borderId="0" xfId="0" applyFont="1" applyBorder="1" applyAlignment="1">
      <alignment horizontal="left" vertical="top"/>
    </xf>
    <xf numFmtId="0" fontId="92" fillId="0" borderId="0" xfId="0" applyFont="1" applyBorder="1" applyAlignment="1">
      <alignment horizontal="center" vertical="top"/>
    </xf>
    <xf numFmtId="0" fontId="90" fillId="0" borderId="0" xfId="0" applyFont="1" applyAlignment="1">
      <alignment horizontal="left"/>
    </xf>
    <xf numFmtId="0" fontId="90" fillId="0" borderId="0" xfId="0" applyFont="1"/>
    <xf numFmtId="0" fontId="92" fillId="0" borderId="0" xfId="0" applyFont="1" applyBorder="1" applyAlignment="1" applyProtection="1">
      <alignment horizontal="right" vertical="center"/>
    </xf>
    <xf numFmtId="14" fontId="92" fillId="0" borderId="112" xfId="0" applyNumberFormat="1" applyFont="1" applyBorder="1" applyAlignment="1" applyProtection="1">
      <alignment vertical="center"/>
      <protection locked="0"/>
    </xf>
    <xf numFmtId="164" fontId="85" fillId="0" borderId="0" xfId="0" applyNumberFormat="1" applyFont="1" applyBorder="1" applyAlignment="1" applyProtection="1">
      <alignment horizontal="center" vertical="center"/>
    </xf>
    <xf numFmtId="0" fontId="103" fillId="9" borderId="113" xfId="0" applyFont="1" applyFill="1" applyBorder="1" applyAlignment="1">
      <alignment horizontal="center" vertical="center"/>
    </xf>
    <xf numFmtId="0" fontId="103" fillId="9" borderId="114" xfId="0" applyFont="1" applyFill="1" applyBorder="1" applyAlignment="1">
      <alignment horizontal="center" vertical="center"/>
    </xf>
    <xf numFmtId="0" fontId="85" fillId="10" borderId="115" xfId="0" applyFont="1" applyFill="1" applyBorder="1" applyAlignment="1" applyProtection="1">
      <alignment horizontal="left" vertical="center"/>
    </xf>
    <xf numFmtId="164" fontId="85" fillId="10" borderId="115" xfId="0" applyNumberFormat="1" applyFont="1" applyFill="1" applyBorder="1" applyAlignment="1" applyProtection="1">
      <alignment horizontal="center" vertical="center"/>
    </xf>
    <xf numFmtId="164" fontId="91" fillId="10" borderId="115" xfId="0" applyNumberFormat="1" applyFont="1" applyFill="1" applyBorder="1" applyAlignment="1" applyProtection="1">
      <alignment vertical="center"/>
    </xf>
    <xf numFmtId="0" fontId="104" fillId="11" borderId="116" xfId="0" applyFont="1" applyFill="1" applyBorder="1" applyAlignment="1">
      <alignment horizontal="left" vertical="center"/>
    </xf>
    <xf numFmtId="38" fontId="105" fillId="11" borderId="117" xfId="0" applyNumberFormat="1" applyFont="1" applyFill="1" applyBorder="1" applyAlignment="1">
      <alignment horizontal="right"/>
    </xf>
    <xf numFmtId="38" fontId="105" fillId="11" borderId="118" xfId="0" applyNumberFormat="1" applyFont="1" applyFill="1" applyBorder="1" applyAlignment="1">
      <alignment horizontal="right"/>
    </xf>
    <xf numFmtId="0" fontId="106" fillId="12" borderId="117" xfId="0" applyFont="1" applyFill="1" applyBorder="1" applyAlignment="1">
      <alignment vertical="center"/>
    </xf>
    <xf numFmtId="164" fontId="85" fillId="13" borderId="119" xfId="0" applyNumberFormat="1" applyFont="1" applyFill="1" applyBorder="1" applyAlignment="1" applyProtection="1">
      <alignment horizontal="center" vertical="center"/>
    </xf>
    <xf numFmtId="164" fontId="91" fillId="13" borderId="118" xfId="0" applyNumberFormat="1" applyFont="1" applyFill="1" applyBorder="1" applyAlignment="1" applyProtection="1">
      <alignment vertical="center"/>
    </xf>
    <xf numFmtId="0" fontId="92" fillId="13" borderId="117" xfId="0" applyFont="1" applyFill="1" applyBorder="1" applyAlignment="1" applyProtection="1">
      <alignment vertical="center"/>
    </xf>
    <xf numFmtId="38" fontId="105" fillId="12" borderId="120" xfId="0" applyNumberFormat="1" applyFont="1" applyFill="1" applyBorder="1" applyAlignment="1" applyProtection="1">
      <alignment horizontal="right"/>
      <protection locked="0"/>
    </xf>
    <xf numFmtId="38" fontId="105" fillId="12" borderId="117" xfId="0" applyNumberFormat="1" applyFont="1" applyFill="1" applyBorder="1" applyAlignment="1" applyProtection="1">
      <alignment horizontal="right"/>
      <protection locked="0"/>
    </xf>
    <xf numFmtId="38" fontId="105" fillId="12" borderId="118" xfId="0" applyNumberFormat="1" applyFont="1" applyFill="1" applyBorder="1" applyAlignment="1" applyProtection="1">
      <alignment horizontal="right"/>
      <protection locked="0"/>
    </xf>
    <xf numFmtId="0" fontId="85" fillId="10" borderId="118" xfId="0" applyFont="1" applyFill="1" applyBorder="1" applyAlignment="1" applyProtection="1">
      <alignment horizontal="center" vertical="center"/>
    </xf>
    <xf numFmtId="164" fontId="85" fillId="10" borderId="118" xfId="0" applyNumberFormat="1" applyFont="1" applyFill="1" applyBorder="1" applyAlignment="1" applyProtection="1">
      <alignment horizontal="center" vertical="center"/>
    </xf>
    <xf numFmtId="164" fontId="91" fillId="10" borderId="118" xfId="0" applyNumberFormat="1" applyFont="1" applyFill="1" applyBorder="1" applyAlignment="1" applyProtection="1">
      <alignment vertical="center"/>
    </xf>
    <xf numFmtId="0" fontId="104" fillId="11" borderId="117" xfId="0" applyFont="1" applyFill="1" applyBorder="1" applyAlignment="1">
      <alignment horizontal="left" vertical="center"/>
    </xf>
    <xf numFmtId="0" fontId="85" fillId="10" borderId="0" xfId="0" applyFont="1" applyFill="1" applyBorder="1" applyAlignment="1" applyProtection="1">
      <alignment horizontal="left" vertical="center"/>
    </xf>
    <xf numFmtId="164" fontId="85" fillId="10" borderId="0" xfId="0" applyNumberFormat="1" applyFont="1" applyFill="1" applyBorder="1" applyAlignment="1" applyProtection="1">
      <alignment horizontal="center" vertical="center"/>
    </xf>
    <xf numFmtId="164" fontId="91" fillId="10" borderId="0" xfId="0" applyNumberFormat="1" applyFont="1" applyFill="1" applyBorder="1" applyAlignment="1" applyProtection="1">
      <alignment vertical="center"/>
    </xf>
    <xf numFmtId="0" fontId="90" fillId="13" borderId="119" xfId="0" applyFont="1" applyFill="1" applyBorder="1" applyAlignment="1" applyProtection="1">
      <alignment horizontal="left" vertical="center"/>
    </xf>
    <xf numFmtId="164" fontId="85" fillId="13" borderId="118" xfId="0" applyNumberFormat="1" applyFont="1" applyFill="1" applyBorder="1" applyAlignment="1" applyProtection="1">
      <alignment horizontal="center" vertical="center"/>
    </xf>
    <xf numFmtId="164" fontId="90" fillId="13" borderId="118" xfId="0" applyNumberFormat="1" applyFont="1" applyFill="1" applyBorder="1" applyAlignment="1" applyProtection="1">
      <alignment vertical="center"/>
    </xf>
    <xf numFmtId="0" fontId="106" fillId="12" borderId="117" xfId="0" applyFont="1" applyFill="1" applyBorder="1" applyAlignment="1">
      <alignment horizontal="left" vertical="center"/>
    </xf>
    <xf numFmtId="0" fontId="85" fillId="13" borderId="121" xfId="0" applyFont="1" applyFill="1" applyBorder="1" applyAlignment="1" applyProtection="1">
      <alignment horizontal="center" vertical="center"/>
    </xf>
    <xf numFmtId="164" fontId="85" fillId="13" borderId="122" xfId="0" applyNumberFormat="1" applyFont="1" applyFill="1" applyBorder="1" applyAlignment="1" applyProtection="1">
      <alignment horizontal="center" vertical="center"/>
    </xf>
    <xf numFmtId="164" fontId="91" fillId="13" borderId="122" xfId="0" applyNumberFormat="1" applyFont="1" applyFill="1" applyBorder="1" applyAlignment="1" applyProtection="1">
      <alignment vertical="center"/>
    </xf>
    <xf numFmtId="38" fontId="105" fillId="12" borderId="118" xfId="0" applyNumberFormat="1" applyFont="1" applyFill="1" applyBorder="1" applyAlignment="1">
      <alignment horizontal="right"/>
    </xf>
    <xf numFmtId="0" fontId="104" fillId="11" borderId="123" xfId="0" applyFont="1" applyFill="1" applyBorder="1" applyAlignment="1">
      <alignment horizontal="left" vertical="center"/>
    </xf>
    <xf numFmtId="38" fontId="105" fillId="11" borderId="123" xfId="0" applyNumberFormat="1" applyFont="1" applyFill="1" applyBorder="1" applyAlignment="1">
      <alignment horizontal="right"/>
    </xf>
    <xf numFmtId="38" fontId="105" fillId="11" borderId="0" xfId="0" applyNumberFormat="1" applyFont="1" applyFill="1" applyBorder="1" applyAlignment="1" applyProtection="1">
      <alignment horizontal="right"/>
      <protection locked="0"/>
    </xf>
    <xf numFmtId="1" fontId="86" fillId="0" borderId="0" xfId="0" applyNumberFormat="1" applyFont="1" applyBorder="1" applyAlignment="1" applyProtection="1">
      <alignment horizontal="center" vertical="center"/>
    </xf>
    <xf numFmtId="0" fontId="92" fillId="0" borderId="0" xfId="0" applyFont="1" applyBorder="1" applyAlignment="1" applyProtection="1">
      <alignment horizontal="center" vertical="center"/>
    </xf>
    <xf numFmtId="164" fontId="86" fillId="0" borderId="0" xfId="0" applyNumberFormat="1" applyFont="1" applyBorder="1" applyAlignment="1" applyProtection="1">
      <alignment horizontal="left" vertical="center" indent="1"/>
    </xf>
    <xf numFmtId="0" fontId="98" fillId="0" borderId="0" xfId="4" applyFont="1" applyBorder="1" applyAlignment="1" applyProtection="1">
      <alignment horizontal="left" vertical="center"/>
    </xf>
    <xf numFmtId="0" fontId="102" fillId="0" borderId="0" xfId="4" applyFont="1" applyAlignment="1">
      <alignment horizontal="left" vertical="center"/>
    </xf>
    <xf numFmtId="0" fontId="91" fillId="0" borderId="0" xfId="4" applyFont="1" applyBorder="1" applyAlignment="1" applyProtection="1">
      <alignment horizontal="left" vertical="center"/>
    </xf>
    <xf numFmtId="0" fontId="92" fillId="0" borderId="0" xfId="4" applyFont="1" applyBorder="1" applyAlignment="1" applyProtection="1">
      <alignment horizontal="right" vertical="center"/>
    </xf>
    <xf numFmtId="1" fontId="86" fillId="0" borderId="0" xfId="4" applyNumberFormat="1" applyFont="1" applyBorder="1" applyAlignment="1" applyProtection="1">
      <alignment horizontal="center" vertical="center"/>
    </xf>
    <xf numFmtId="0" fontId="92" fillId="0" borderId="0" xfId="4" applyFont="1" applyBorder="1" applyAlignment="1" applyProtection="1">
      <alignment vertical="center"/>
    </xf>
    <xf numFmtId="0" fontId="92" fillId="0" borderId="0" xfId="4" applyFont="1" applyBorder="1" applyAlignment="1" applyProtection="1">
      <alignment horizontal="center" vertical="center"/>
    </xf>
    <xf numFmtId="0" fontId="92" fillId="0" borderId="0" xfId="4" applyNumberFormat="1" applyFont="1" applyBorder="1" applyAlignment="1" applyProtection="1">
      <alignment vertical="center"/>
    </xf>
    <xf numFmtId="0" fontId="90" fillId="0" borderId="0" xfId="4" applyFont="1" applyBorder="1" applyAlignment="1">
      <alignment horizontal="left" indent="1"/>
    </xf>
    <xf numFmtId="0" fontId="86" fillId="0" borderId="0" xfId="4" applyFont="1" applyBorder="1"/>
    <xf numFmtId="164" fontId="91" fillId="0" borderId="0" xfId="4" applyNumberFormat="1" applyFont="1" applyBorder="1" applyAlignment="1" applyProtection="1">
      <alignment vertical="center"/>
    </xf>
    <xf numFmtId="0" fontId="92" fillId="0" borderId="0" xfId="4" applyFont="1" applyBorder="1"/>
    <xf numFmtId="0" fontId="86" fillId="0" borderId="0" xfId="4" applyFont="1" applyBorder="1" applyAlignment="1" applyProtection="1">
      <alignment horizontal="left" vertical="top"/>
    </xf>
    <xf numFmtId="0" fontId="90" fillId="0" borderId="0" xfId="4" applyFont="1" applyBorder="1"/>
    <xf numFmtId="0" fontId="85" fillId="0" borderId="0" xfId="4" applyFont="1" applyBorder="1" applyAlignment="1" applyProtection="1">
      <alignment horizontal="center" vertical="center"/>
    </xf>
    <xf numFmtId="164" fontId="91" fillId="0" borderId="0" xfId="4" applyNumberFormat="1" applyFont="1" applyBorder="1" applyAlignment="1" applyProtection="1">
      <alignment horizontal="right" vertical="center"/>
    </xf>
    <xf numFmtId="0" fontId="107" fillId="0" borderId="0" xfId="4" applyFont="1" applyBorder="1"/>
    <xf numFmtId="0" fontId="92" fillId="0" borderId="0" xfId="4" applyFont="1"/>
    <xf numFmtId="0" fontId="92" fillId="0" borderId="0" xfId="4" applyFont="1" applyProtection="1"/>
    <xf numFmtId="0" fontId="100" fillId="0" borderId="0" xfId="4" applyFont="1" applyBorder="1"/>
    <xf numFmtId="0" fontId="100" fillId="0" borderId="0" xfId="4" applyFont="1" applyBorder="1" applyAlignment="1">
      <alignment horizontal="center" vertical="top"/>
    </xf>
    <xf numFmtId="171" fontId="92" fillId="0" borderId="0" xfId="4" applyNumberFormat="1" applyFont="1" applyBorder="1" applyAlignment="1" applyProtection="1">
      <alignment horizontal="center" vertical="center"/>
    </xf>
    <xf numFmtId="0" fontId="100" fillId="0" borderId="0" xfId="4" applyFont="1" applyBorder="1" applyAlignment="1">
      <alignment horizontal="center"/>
    </xf>
    <xf numFmtId="0" fontId="92" fillId="0" borderId="0" xfId="4" applyFont="1" applyBorder="1" applyProtection="1"/>
    <xf numFmtId="0" fontId="92" fillId="0" borderId="0" xfId="4" applyFont="1" applyProtection="1">
      <protection locked="0"/>
    </xf>
    <xf numFmtId="0" fontId="92" fillId="0" borderId="0" xfId="4" applyFont="1" applyBorder="1" applyProtection="1">
      <protection locked="0"/>
    </xf>
    <xf numFmtId="0" fontId="92" fillId="0" borderId="0" xfId="4" applyFont="1" applyBorder="1" applyAlignment="1">
      <alignment horizontal="center" vertical="center"/>
    </xf>
    <xf numFmtId="164" fontId="90" fillId="0" borderId="0" xfId="4" applyNumberFormat="1" applyFont="1" applyBorder="1"/>
    <xf numFmtId="0" fontId="100" fillId="0" borderId="16" xfId="4" applyFont="1" applyBorder="1" applyAlignment="1">
      <alignment horizontal="center"/>
    </xf>
    <xf numFmtId="0" fontId="86" fillId="0" borderId="0" xfId="4" applyFont="1" applyBorder="1" applyProtection="1"/>
    <xf numFmtId="0" fontId="92" fillId="0" borderId="0" xfId="0" applyFont="1"/>
    <xf numFmtId="0" fontId="100" fillId="0" borderId="0" xfId="0" applyFont="1" applyBorder="1"/>
    <xf numFmtId="0" fontId="100" fillId="0" borderId="0" xfId="0" applyFont="1" applyBorder="1" applyAlignment="1">
      <alignment horizontal="left" vertical="top" wrapText="1"/>
    </xf>
    <xf numFmtId="0" fontId="100" fillId="0" borderId="0" xfId="0" applyFont="1" applyBorder="1" applyAlignment="1">
      <alignment horizontal="center"/>
    </xf>
    <xf numFmtId="0" fontId="100" fillId="0" borderId="0" xfId="0" applyFont="1" applyBorder="1" applyAlignment="1" applyProtection="1">
      <alignment horizontal="center" vertical="top"/>
    </xf>
    <xf numFmtId="0" fontId="92" fillId="0" borderId="0" xfId="0" applyFont="1" applyBorder="1" applyAlignment="1">
      <alignment horizontal="center" vertical="center"/>
    </xf>
    <xf numFmtId="164" fontId="90" fillId="0" borderId="0" xfId="0" applyNumberFormat="1" applyFont="1" applyBorder="1"/>
    <xf numFmtId="0" fontId="85" fillId="0" borderId="0" xfId="0" applyFont="1" applyBorder="1" applyAlignment="1" applyProtection="1">
      <alignment horizontal="center"/>
    </xf>
    <xf numFmtId="0" fontId="100" fillId="0" borderId="0" xfId="0" applyFont="1" applyBorder="1" applyAlignment="1">
      <alignment horizontal="center" vertical="top"/>
    </xf>
    <xf numFmtId="171" fontId="92" fillId="0" borderId="0" xfId="0" applyNumberFormat="1" applyFont="1" applyBorder="1" applyAlignment="1" applyProtection="1">
      <alignment horizontal="center" vertical="center"/>
    </xf>
    <xf numFmtId="164" fontId="90" fillId="0" borderId="0" xfId="0" applyNumberFormat="1" applyFont="1" applyBorder="1" applyProtection="1"/>
    <xf numFmtId="0" fontId="108" fillId="0" borderId="0" xfId="0" applyFont="1" applyBorder="1" applyAlignment="1">
      <alignment horizontal="left" vertical="top" wrapText="1"/>
    </xf>
    <xf numFmtId="166" fontId="92" fillId="0" borderId="0" xfId="0" applyNumberFormat="1" applyFont="1" applyBorder="1" applyAlignment="1" applyProtection="1">
      <alignment horizontal="left" vertical="center"/>
    </xf>
    <xf numFmtId="164" fontId="90" fillId="0" borderId="0" xfId="0" applyNumberFormat="1" applyFont="1" applyBorder="1" applyAlignment="1" applyProtection="1">
      <alignment horizontal="left" vertical="center"/>
    </xf>
    <xf numFmtId="0" fontId="92" fillId="0" borderId="0" xfId="0" applyFont="1" applyAlignment="1">
      <alignment vertical="center"/>
    </xf>
    <xf numFmtId="0" fontId="91" fillId="0" borderId="0" xfId="0" applyFont="1" applyBorder="1" applyAlignment="1" applyProtection="1">
      <alignment vertical="center"/>
    </xf>
    <xf numFmtId="0" fontId="86" fillId="0" borderId="0" xfId="4" applyFont="1" applyBorder="1" applyAlignment="1">
      <alignment horizontal="left" indent="1"/>
    </xf>
    <xf numFmtId="0" fontId="96" fillId="0" borderId="0" xfId="0" applyFont="1" applyBorder="1" applyAlignment="1" applyProtection="1">
      <alignment horizontal="center" vertical="center"/>
    </xf>
    <xf numFmtId="0" fontId="86" fillId="0" borderId="0" xfId="0" applyFont="1" applyAlignment="1" applyProtection="1">
      <alignment vertical="center"/>
    </xf>
    <xf numFmtId="0" fontId="109" fillId="0" borderId="0" xfId="0" applyFont="1" applyBorder="1" applyAlignment="1" applyProtection="1">
      <alignment horizontal="left" vertical="center"/>
    </xf>
    <xf numFmtId="0" fontId="85" fillId="0" borderId="0" xfId="0" applyFont="1" applyBorder="1" applyAlignment="1" applyProtection="1">
      <alignment vertical="center"/>
    </xf>
    <xf numFmtId="0" fontId="110" fillId="0" borderId="0" xfId="0" applyFont="1" applyBorder="1" applyAlignment="1" applyProtection="1">
      <alignment vertical="center"/>
    </xf>
    <xf numFmtId="0" fontId="90" fillId="0" borderId="0" xfId="0" applyFont="1" applyBorder="1" applyAlignment="1" applyProtection="1">
      <alignment horizontal="left" vertical="center" indent="3"/>
    </xf>
    <xf numFmtId="38" fontId="92" fillId="0" borderId="2" xfId="0" applyNumberFormat="1" applyFont="1" applyBorder="1" applyAlignment="1" applyProtection="1">
      <alignment vertical="center"/>
      <protection locked="0"/>
    </xf>
    <xf numFmtId="0" fontId="9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176" fontId="92" fillId="0" borderId="2" xfId="0" applyNumberFormat="1" applyFont="1" applyBorder="1" applyAlignment="1" applyProtection="1">
      <alignment vertical="center" wrapText="1"/>
      <protection locked="0"/>
    </xf>
    <xf numFmtId="0" fontId="86" fillId="0" borderId="0" xfId="0" applyFont="1" applyBorder="1" applyAlignment="1" applyProtection="1">
      <alignment horizontal="center" vertical="center"/>
    </xf>
    <xf numFmtId="0" fontId="111" fillId="0" borderId="0" xfId="0" applyFont="1" applyBorder="1" applyAlignment="1" applyProtection="1">
      <alignment horizontal="center" vertical="center" wrapText="1"/>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0" fontId="91" fillId="0" borderId="0" xfId="0" applyFont="1" applyBorder="1" applyAlignment="1" applyProtection="1">
      <alignment horizontal="center"/>
    </xf>
    <xf numFmtId="0" fontId="86" fillId="0" borderId="0" xfId="0" applyFont="1" applyBorder="1" applyAlignment="1" applyProtection="1"/>
    <xf numFmtId="0" fontId="91" fillId="0" borderId="0" xfId="0" applyFont="1" applyBorder="1" applyAlignment="1" applyProtection="1">
      <alignment horizontal="center" wrapText="1"/>
    </xf>
    <xf numFmtId="0" fontId="86" fillId="0" borderId="0" xfId="0" applyFont="1" applyBorder="1" applyAlignment="1" applyProtection="1">
      <alignment horizontal="right" vertical="center"/>
    </xf>
    <xf numFmtId="0" fontId="113" fillId="0" borderId="0" xfId="0" applyFont="1" applyBorder="1" applyAlignment="1" applyProtection="1">
      <alignment vertical="center"/>
    </xf>
    <xf numFmtId="0" fontId="100" fillId="0" borderId="0" xfId="0" applyFont="1" applyBorder="1" applyAlignment="1" applyProtection="1">
      <alignment vertical="center"/>
    </xf>
    <xf numFmtId="38" fontId="85" fillId="0" borderId="2" xfId="0" applyNumberFormat="1" applyFont="1" applyBorder="1" applyAlignment="1" applyProtection="1">
      <alignment horizontal="center" vertical="center"/>
      <protection locked="0"/>
    </xf>
    <xf numFmtId="0" fontId="86" fillId="0" borderId="0" xfId="0" applyFont="1" applyAlignment="1" applyProtection="1">
      <alignment horizontal="right" vertical="center"/>
    </xf>
    <xf numFmtId="0" fontId="90" fillId="0" borderId="6" xfId="0" applyFont="1" applyFill="1" applyBorder="1" applyAlignment="1" applyProtection="1">
      <alignment vertical="center"/>
    </xf>
    <xf numFmtId="38" fontId="92" fillId="0" borderId="2" xfId="0" applyNumberFormat="1" applyFont="1" applyBorder="1" applyAlignment="1" applyProtection="1">
      <alignment horizontal="center" vertical="center"/>
      <protection locked="0"/>
    </xf>
    <xf numFmtId="0" fontId="86" fillId="0" borderId="6" xfId="0" applyFont="1" applyBorder="1" applyAlignment="1" applyProtection="1">
      <alignment horizontal="right" vertical="center"/>
    </xf>
    <xf numFmtId="40" fontId="90" fillId="0" borderId="0" xfId="0" applyNumberFormat="1" applyFont="1" applyBorder="1" applyAlignment="1" applyProtection="1">
      <alignment horizontal="center" vertical="center"/>
    </xf>
    <xf numFmtId="0" fontId="114" fillId="0" borderId="0" xfId="0" applyFont="1" applyBorder="1" applyAlignment="1" applyProtection="1">
      <alignment vertical="center"/>
    </xf>
    <xf numFmtId="0" fontId="86" fillId="0" borderId="8" xfId="0" applyFont="1" applyFill="1" applyBorder="1" applyAlignment="1" applyProtection="1">
      <alignment vertical="center"/>
    </xf>
    <xf numFmtId="0" fontId="90" fillId="0" borderId="0" xfId="0" applyFont="1" applyBorder="1" applyAlignment="1" applyProtection="1">
      <alignment horizontal="right" vertical="center"/>
    </xf>
    <xf numFmtId="0" fontId="90" fillId="0" borderId="2" xfId="0" applyFont="1" applyBorder="1" applyAlignment="1" applyProtection="1">
      <alignment vertical="center"/>
    </xf>
    <xf numFmtId="38" fontId="92" fillId="2" borderId="2" xfId="0" applyNumberFormat="1" applyFont="1" applyFill="1" applyBorder="1" applyAlignment="1" applyProtection="1">
      <alignment vertical="center"/>
    </xf>
    <xf numFmtId="0" fontId="86" fillId="3" borderId="2" xfId="0" applyFont="1" applyFill="1" applyBorder="1" applyAlignment="1" applyProtection="1">
      <alignment vertical="center"/>
    </xf>
    <xf numFmtId="0" fontId="101" fillId="0" borderId="2" xfId="0" applyNumberFormat="1" applyFont="1" applyBorder="1" applyAlignment="1" applyProtection="1">
      <alignment horizontal="center" vertical="center"/>
      <protection locked="0"/>
    </xf>
    <xf numFmtId="38" fontId="92" fillId="0" borderId="0" xfId="0" applyNumberFormat="1" applyFont="1" applyBorder="1" applyAlignment="1" applyProtection="1">
      <alignment horizontal="center" vertical="center"/>
    </xf>
    <xf numFmtId="0" fontId="92" fillId="0" borderId="0" xfId="0" applyFont="1" applyBorder="1" applyAlignment="1" applyProtection="1">
      <alignment horizontal="left" vertical="top"/>
    </xf>
    <xf numFmtId="0" fontId="113" fillId="0" borderId="0" xfId="0" applyFont="1" applyBorder="1" applyAlignment="1" applyProtection="1">
      <alignment horizontal="left"/>
    </xf>
    <xf numFmtId="0" fontId="113" fillId="0" borderId="0" xfId="0" applyFont="1" applyBorder="1" applyAlignment="1" applyProtection="1"/>
    <xf numFmtId="0" fontId="115" fillId="0" borderId="0" xfId="0" applyFont="1" applyBorder="1" applyAlignment="1" applyProtection="1">
      <alignment horizontal="right" vertical="center"/>
    </xf>
    <xf numFmtId="0" fontId="92" fillId="0" borderId="0" xfId="0" applyFont="1" applyProtection="1"/>
    <xf numFmtId="0" fontId="86" fillId="0" borderId="0" xfId="0" applyFont="1" applyProtection="1"/>
    <xf numFmtId="0" fontId="116" fillId="0" borderId="0" xfId="2" applyFont="1" applyAlignment="1" applyProtection="1">
      <alignment horizontal="centerContinuous" vertical="center"/>
    </xf>
    <xf numFmtId="0" fontId="92" fillId="0" borderId="0" xfId="0" applyFont="1" applyAlignment="1">
      <alignment horizontal="centerContinuous" vertical="center"/>
    </xf>
    <xf numFmtId="0" fontId="86" fillId="0" borderId="0" xfId="0" applyFont="1" applyAlignment="1" applyProtection="1">
      <alignment horizontal="centerContinuous" vertical="center"/>
    </xf>
    <xf numFmtId="0" fontId="101" fillId="0" borderId="0" xfId="0" applyFont="1"/>
    <xf numFmtId="0" fontId="86" fillId="0" borderId="0" xfId="0" applyNumberFormat="1" applyFont="1" applyAlignment="1">
      <alignment horizontal="left"/>
    </xf>
    <xf numFmtId="0" fontId="92" fillId="0" borderId="0" xfId="0" applyFont="1" applyAlignment="1">
      <alignment horizontal="left"/>
    </xf>
    <xf numFmtId="174" fontId="86" fillId="0" borderId="0" xfId="0" applyNumberFormat="1" applyFont="1" applyAlignment="1">
      <alignment horizontal="left"/>
    </xf>
    <xf numFmtId="174" fontId="92" fillId="0" borderId="0" xfId="0" applyNumberFormat="1" applyFont="1" applyAlignment="1">
      <alignment horizontal="left"/>
    </xf>
    <xf numFmtId="0" fontId="86" fillId="0" borderId="0" xfId="0" applyNumberFormat="1" applyFont="1" applyBorder="1" applyAlignment="1" applyProtection="1">
      <alignment horizontal="left"/>
    </xf>
    <xf numFmtId="0" fontId="86" fillId="0" borderId="0" xfId="0" applyFont="1" applyBorder="1" applyAlignment="1" applyProtection="1">
      <alignment horizontal="right"/>
    </xf>
    <xf numFmtId="49" fontId="86" fillId="0" borderId="0" xfId="0" applyNumberFormat="1" applyFont="1" applyBorder="1" applyAlignment="1" applyProtection="1">
      <alignment horizontal="left" vertical="center"/>
    </xf>
    <xf numFmtId="49" fontId="85" fillId="0" borderId="0" xfId="0" applyNumberFormat="1" applyFont="1" applyBorder="1" applyAlignment="1" applyProtection="1">
      <alignment horizontal="left" vertical="center"/>
    </xf>
    <xf numFmtId="0" fontId="85" fillId="0" borderId="0" xfId="0" applyFont="1" applyBorder="1" applyProtection="1"/>
    <xf numFmtId="0" fontId="85" fillId="0" borderId="0" xfId="0" applyFont="1" applyBorder="1" applyAlignment="1" applyProtection="1">
      <alignment horizontal="right"/>
    </xf>
    <xf numFmtId="0" fontId="92" fillId="0" borderId="0" xfId="10" applyNumberFormat="1" applyFont="1" applyBorder="1" applyAlignment="1" applyProtection="1">
      <alignment horizontal="right"/>
    </xf>
    <xf numFmtId="49" fontId="90" fillId="0" borderId="0" xfId="0" applyNumberFormat="1" applyFont="1" applyBorder="1" applyAlignment="1" applyProtection="1">
      <alignment horizontal="left" vertical="center"/>
    </xf>
    <xf numFmtId="0" fontId="90" fillId="0" borderId="0" xfId="0" applyFont="1" applyFill="1" applyBorder="1" applyProtection="1"/>
    <xf numFmtId="40" fontId="90" fillId="0" borderId="0" xfId="0" applyNumberFormat="1" applyFont="1" applyBorder="1" applyAlignment="1" applyProtection="1">
      <alignment horizontal="right"/>
    </xf>
    <xf numFmtId="37" fontId="90" fillId="0" borderId="0" xfId="0" applyNumberFormat="1" applyFont="1" applyBorder="1" applyProtection="1"/>
    <xf numFmtId="175" fontId="90" fillId="0" borderId="0" xfId="0" applyNumberFormat="1" applyFont="1" applyFill="1" applyBorder="1" applyAlignment="1" applyProtection="1">
      <alignment horizontal="right"/>
    </xf>
    <xf numFmtId="173" fontId="90" fillId="0" borderId="0" xfId="0" applyNumberFormat="1" applyFont="1" applyBorder="1" applyProtection="1"/>
    <xf numFmtId="0" fontId="90" fillId="0" borderId="0" xfId="10" applyNumberFormat="1" applyFont="1" applyBorder="1" applyAlignment="1" applyProtection="1">
      <alignment horizontal="right"/>
    </xf>
    <xf numFmtId="0" fontId="90" fillId="0" borderId="0" xfId="0" applyFont="1" applyProtection="1"/>
    <xf numFmtId="0" fontId="90" fillId="0" borderId="0" xfId="0" applyFont="1" applyBorder="1" applyAlignment="1" applyProtection="1">
      <alignment vertical="center" wrapText="1"/>
    </xf>
    <xf numFmtId="0" fontId="90" fillId="0" borderId="0" xfId="0" applyFont="1" applyBorder="1" applyAlignment="1" applyProtection="1">
      <alignment horizontal="right"/>
    </xf>
    <xf numFmtId="2" fontId="90" fillId="0" borderId="0" xfId="0" applyNumberFormat="1" applyFont="1" applyBorder="1" applyAlignment="1" applyProtection="1">
      <alignment horizontal="right"/>
    </xf>
    <xf numFmtId="0" fontId="117" fillId="0" borderId="0" xfId="0" applyFont="1" applyAlignment="1" applyProtection="1">
      <alignment horizontal="left"/>
    </xf>
    <xf numFmtId="0" fontId="90" fillId="0" borderId="0" xfId="0" applyFont="1" applyAlignment="1">
      <alignment wrapText="1"/>
    </xf>
    <xf numFmtId="0" fontId="86" fillId="0" borderId="0" xfId="0" applyFont="1" applyFill="1" applyBorder="1" applyProtection="1"/>
    <xf numFmtId="0" fontId="86" fillId="0" borderId="0" xfId="0" applyFont="1" applyBorder="1" applyAlignment="1" applyProtection="1">
      <alignment horizontal="center"/>
    </xf>
    <xf numFmtId="175" fontId="90" fillId="0" borderId="0" xfId="0" quotePrefix="1" applyNumberFormat="1" applyFont="1" applyBorder="1" applyAlignment="1" applyProtection="1">
      <alignment horizontal="right"/>
    </xf>
    <xf numFmtId="0" fontId="91" fillId="0" borderId="0" xfId="0" applyFont="1" applyProtection="1"/>
    <xf numFmtId="0" fontId="90" fillId="0" borderId="0" xfId="10" quotePrefix="1" applyNumberFormat="1" applyFont="1" applyBorder="1" applyAlignment="1" applyProtection="1">
      <alignment horizontal="right"/>
    </xf>
    <xf numFmtId="0" fontId="90" fillId="0" borderId="0" xfId="0" applyFont="1" applyBorder="1" applyAlignment="1" applyProtection="1">
      <alignment vertical="top" wrapText="1"/>
    </xf>
    <xf numFmtId="37" fontId="90" fillId="0" borderId="0" xfId="0" applyNumberFormat="1" applyFont="1" applyBorder="1" applyAlignment="1" applyProtection="1">
      <alignment horizontal="right"/>
    </xf>
    <xf numFmtId="175" fontId="90" fillId="4" borderId="0" xfId="0" quotePrefix="1" applyNumberFormat="1" applyFont="1" applyFill="1" applyBorder="1" applyAlignment="1" applyProtection="1">
      <alignment horizontal="right"/>
    </xf>
    <xf numFmtId="38" fontId="90" fillId="0" borderId="0" xfId="0" applyNumberFormat="1" applyFont="1" applyBorder="1" applyProtection="1"/>
    <xf numFmtId="40" fontId="90" fillId="0" borderId="0" xfId="0" applyNumberFormat="1" applyFont="1" applyFill="1" applyBorder="1" applyAlignment="1" applyProtection="1">
      <alignment horizontal="right"/>
    </xf>
    <xf numFmtId="1" fontId="90" fillId="0" borderId="0" xfId="0" applyNumberFormat="1" applyFont="1" applyBorder="1" applyProtection="1"/>
    <xf numFmtId="39" fontId="90" fillId="0" borderId="0" xfId="0" applyNumberFormat="1" applyFont="1" applyBorder="1" applyProtection="1"/>
    <xf numFmtId="1" fontId="92" fillId="0" borderId="0" xfId="10" applyNumberFormat="1" applyFont="1" applyBorder="1" applyAlignment="1" applyProtection="1">
      <alignment horizontal="right"/>
    </xf>
    <xf numFmtId="40" fontId="90" fillId="0" borderId="0" xfId="0" applyNumberFormat="1" applyFont="1" applyBorder="1" applyAlignment="1" applyProtection="1">
      <alignment horizontal="right" vertical="center"/>
    </xf>
    <xf numFmtId="3" fontId="90" fillId="0" borderId="0" xfId="0" applyNumberFormat="1" applyFont="1" applyBorder="1" applyAlignment="1" applyProtection="1">
      <alignment horizontal="right" vertical="center"/>
    </xf>
    <xf numFmtId="173" fontId="90" fillId="0" borderId="0" xfId="0" applyNumberFormat="1" applyFont="1" applyBorder="1" applyAlignment="1" applyProtection="1">
      <alignment horizontal="right"/>
    </xf>
    <xf numFmtId="2" fontId="90" fillId="0" borderId="0" xfId="0" applyNumberFormat="1" applyFont="1" applyBorder="1" applyAlignment="1" applyProtection="1">
      <alignment horizontal="right" vertical="center"/>
    </xf>
    <xf numFmtId="40" fontId="90" fillId="0" borderId="0" xfId="0" applyNumberFormat="1" applyFont="1" applyFill="1" applyBorder="1" applyAlignment="1" applyProtection="1">
      <alignment horizontal="right" vertical="center"/>
    </xf>
    <xf numFmtId="49" fontId="90" fillId="0" borderId="0" xfId="0" applyNumberFormat="1" applyFont="1" applyBorder="1" applyProtection="1"/>
    <xf numFmtId="0" fontId="90" fillId="0" borderId="0" xfId="0" applyFont="1" applyBorder="1" applyAlignment="1" applyProtection="1">
      <alignment horizontal="center"/>
    </xf>
    <xf numFmtId="172" fontId="90" fillId="0" borderId="0" xfId="0" applyNumberFormat="1" applyFont="1" applyBorder="1" applyAlignment="1" applyProtection="1">
      <alignment horizontal="right"/>
    </xf>
    <xf numFmtId="0" fontId="91" fillId="0" borderId="0" xfId="0" applyFont="1" applyFill="1" applyBorder="1" applyAlignment="1" applyProtection="1">
      <alignment horizontal="center"/>
    </xf>
    <xf numFmtId="0" fontId="86" fillId="0" borderId="0" xfId="0" applyFont="1" applyFill="1" applyBorder="1" applyAlignment="1" applyProtection="1">
      <alignment horizontal="right"/>
    </xf>
    <xf numFmtId="0" fontId="85" fillId="0" borderId="0" xfId="0" applyFont="1" applyFill="1" applyBorder="1" applyAlignment="1" applyProtection="1">
      <alignment horizontal="left"/>
    </xf>
    <xf numFmtId="0" fontId="101" fillId="0" borderId="0" xfId="0" applyFont="1" applyFill="1" applyBorder="1" applyAlignment="1" applyProtection="1">
      <alignment horizontal="right"/>
    </xf>
    <xf numFmtId="2" fontId="101" fillId="0" borderId="0" xfId="0" applyNumberFormat="1" applyFont="1" applyFill="1" applyBorder="1" applyAlignment="1" applyProtection="1">
      <alignment horizontal="right"/>
    </xf>
    <xf numFmtId="0" fontId="115" fillId="0" borderId="0" xfId="0" applyFont="1" applyProtection="1"/>
    <xf numFmtId="0" fontId="86" fillId="0" borderId="0" xfId="0" applyFont="1" applyFill="1" applyBorder="1" applyAlignment="1" applyProtection="1">
      <alignment horizontal="center"/>
    </xf>
    <xf numFmtId="0" fontId="98" fillId="0" borderId="0" xfId="10" applyNumberFormat="1" applyFont="1" applyFill="1" applyBorder="1" applyAlignment="1" applyProtection="1">
      <alignment horizontal="right"/>
    </xf>
    <xf numFmtId="49" fontId="115" fillId="0" borderId="0" xfId="0" applyNumberFormat="1" applyFont="1" applyAlignment="1" applyProtection="1">
      <alignment horizontal="right" vertical="top"/>
    </xf>
    <xf numFmtId="0" fontId="90" fillId="0" borderId="0" xfId="0" applyFont="1" applyBorder="1" applyAlignment="1" applyProtection="1">
      <alignment horizontal="left"/>
    </xf>
    <xf numFmtId="49" fontId="86" fillId="0" borderId="0" xfId="0" applyNumberFormat="1" applyFont="1" applyBorder="1" applyAlignment="1" applyProtection="1">
      <alignment horizontal="left" vertical="top"/>
    </xf>
    <xf numFmtId="0" fontId="90" fillId="0" borderId="0" xfId="0" applyFont="1" applyAlignment="1" applyProtection="1">
      <alignment horizontal="left"/>
    </xf>
    <xf numFmtId="49" fontId="86" fillId="0" borderId="0" xfId="0" applyNumberFormat="1" applyFont="1" applyAlignment="1" applyProtection="1">
      <alignment horizontal="left" vertical="center"/>
    </xf>
    <xf numFmtId="49" fontId="86" fillId="0" borderId="0" xfId="0" applyNumberFormat="1" applyFont="1" applyAlignment="1" applyProtection="1">
      <alignment horizontal="left" vertical="top"/>
    </xf>
    <xf numFmtId="0" fontId="86" fillId="0" borderId="0" xfId="0" applyFont="1" applyAlignment="1" applyProtection="1">
      <alignment horizontal="right"/>
    </xf>
    <xf numFmtId="0" fontId="90" fillId="0" borderId="0" xfId="0" applyFont="1" applyAlignment="1" applyProtection="1">
      <alignment horizontal="right"/>
    </xf>
    <xf numFmtId="49" fontId="118" fillId="0" borderId="0" xfId="0" applyNumberFormat="1" applyFont="1" applyAlignment="1" applyProtection="1">
      <alignment horizontal="right" vertical="top"/>
    </xf>
    <xf numFmtId="0" fontId="90" fillId="0" borderId="17" xfId="0" applyFont="1" applyBorder="1" applyAlignment="1" applyProtection="1">
      <alignment horizontal="center" vertical="center"/>
    </xf>
    <xf numFmtId="49" fontId="85" fillId="0" borderId="17" xfId="0" applyNumberFormat="1" applyFont="1" applyBorder="1" applyAlignment="1" applyProtection="1">
      <alignment horizontal="center" vertical="center"/>
    </xf>
    <xf numFmtId="49" fontId="92" fillId="0" borderId="17" xfId="0" applyNumberFormat="1" applyFont="1" applyBorder="1" applyAlignment="1" applyProtection="1">
      <alignment horizontal="center" vertical="center"/>
    </xf>
    <xf numFmtId="49" fontId="101" fillId="0" borderId="3" xfId="0" applyNumberFormat="1" applyFont="1" applyBorder="1" applyAlignment="1" applyProtection="1">
      <alignment horizontal="centerContinuous" vertical="center"/>
    </xf>
    <xf numFmtId="49" fontId="92" fillId="0" borderId="5" xfId="0" applyNumberFormat="1" applyFont="1" applyBorder="1" applyAlignment="1" applyProtection="1">
      <alignment horizontal="centerContinuous" vertical="center"/>
    </xf>
    <xf numFmtId="0" fontId="92" fillId="0" borderId="0" xfId="0" applyFont="1" applyAlignment="1" applyProtection="1">
      <alignment vertical="center"/>
    </xf>
    <xf numFmtId="1" fontId="91" fillId="0" borderId="18" xfId="0" applyNumberFormat="1" applyFont="1" applyBorder="1" applyAlignment="1" applyProtection="1">
      <alignment horizontal="center" vertical="center" wrapText="1"/>
    </xf>
    <xf numFmtId="3" fontId="91" fillId="0" borderId="18" xfId="0" applyNumberFormat="1" applyFont="1" applyBorder="1" applyAlignment="1" applyProtection="1">
      <alignment horizontal="center" vertical="center" wrapText="1"/>
    </xf>
    <xf numFmtId="0" fontId="91" fillId="0" borderId="18" xfId="0" applyFont="1" applyBorder="1" applyAlignment="1" applyProtection="1">
      <alignment horizontal="center" vertical="center" wrapText="1"/>
    </xf>
    <xf numFmtId="43" fontId="91" fillId="0" borderId="2" xfId="1" applyFont="1" applyBorder="1" applyAlignment="1" applyProtection="1">
      <alignment horizontal="center" vertical="center" wrapText="1"/>
    </xf>
    <xf numFmtId="0" fontId="91" fillId="0" borderId="2" xfId="0" applyFont="1" applyBorder="1" applyAlignment="1" applyProtection="1">
      <alignment horizontal="center" vertical="center" wrapTex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center" vertical="center"/>
    </xf>
    <xf numFmtId="38" fontId="86" fillId="0" borderId="19" xfId="0" applyNumberFormat="1" applyFont="1" applyBorder="1" applyAlignment="1" applyProtection="1">
      <alignment horizontal="right"/>
      <protection locked="0"/>
    </xf>
    <xf numFmtId="38" fontId="86" fillId="0" borderId="2" xfId="0" applyNumberFormat="1" applyFont="1" applyBorder="1" applyAlignment="1" applyProtection="1">
      <alignment horizontal="right"/>
      <protection locked="0"/>
    </xf>
    <xf numFmtId="38" fontId="86" fillId="0" borderId="2" xfId="0" applyNumberFormat="1" applyFont="1" applyFill="1" applyBorder="1" applyAlignment="1" applyProtection="1">
      <alignment horizontal="right"/>
      <protection locked="0"/>
    </xf>
    <xf numFmtId="38" fontId="86" fillId="3" borderId="20" xfId="0" applyNumberFormat="1" applyFont="1" applyFill="1" applyBorder="1" applyAlignment="1" applyProtection="1">
      <alignment horizontal="right"/>
    </xf>
    <xf numFmtId="38" fontId="86" fillId="3" borderId="7" xfId="0" applyNumberFormat="1" applyFont="1" applyFill="1" applyBorder="1" applyAlignment="1" applyProtection="1">
      <alignment horizontal="right"/>
    </xf>
    <xf numFmtId="0" fontId="90" fillId="0" borderId="2" xfId="0" applyFont="1" applyBorder="1" applyAlignment="1" applyProtection="1">
      <alignment horizontal="center" vertical="center"/>
    </xf>
    <xf numFmtId="38" fontId="86" fillId="0" borderId="17" xfId="0" applyNumberFormat="1" applyFont="1" applyBorder="1" applyAlignment="1" applyProtection="1">
      <alignment horizontal="right"/>
      <protection locked="0"/>
    </xf>
    <xf numFmtId="38" fontId="86" fillId="0" borderId="0" xfId="0" applyNumberFormat="1" applyFont="1" applyBorder="1" applyAlignment="1" applyProtection="1">
      <alignment horizontal="right"/>
      <protection locked="0"/>
    </xf>
    <xf numFmtId="0" fontId="90" fillId="0" borderId="19" xfId="0" applyFont="1" applyBorder="1" applyAlignment="1" applyProtection="1">
      <alignment horizontal="left" vertical="center" indent="1"/>
    </xf>
    <xf numFmtId="38" fontId="86" fillId="0" borderId="17" xfId="0" applyNumberFormat="1" applyFont="1" applyFill="1" applyBorder="1" applyAlignment="1" applyProtection="1">
      <alignment horizontal="right"/>
      <protection locked="0"/>
    </xf>
    <xf numFmtId="38" fontId="86" fillId="2" borderId="17" xfId="0" applyNumberFormat="1" applyFont="1" applyFill="1" applyBorder="1" applyAlignment="1" applyProtection="1">
      <alignment horizontal="right"/>
    </xf>
    <xf numFmtId="38" fontId="86" fillId="0" borderId="19" xfId="0" applyNumberFormat="1" applyFont="1" applyFill="1" applyBorder="1" applyAlignment="1" applyProtection="1">
      <alignment horizontal="right"/>
      <protection locked="0"/>
    </xf>
    <xf numFmtId="38" fontId="86" fillId="2" borderId="20" xfId="0" applyNumberFormat="1" applyFont="1" applyFill="1" applyBorder="1" applyAlignment="1" applyProtection="1">
      <alignment horizontal="right"/>
    </xf>
    <xf numFmtId="38" fontId="86" fillId="0" borderId="18" xfId="0" applyNumberFormat="1" applyFont="1" applyFill="1" applyBorder="1" applyAlignment="1" applyProtection="1">
      <alignment horizontal="right"/>
      <protection locked="0"/>
    </xf>
    <xf numFmtId="38" fontId="86" fillId="0" borderId="20" xfId="0" applyNumberFormat="1" applyFont="1" applyFill="1" applyBorder="1" applyAlignment="1" applyProtection="1">
      <alignment horizontal="right"/>
      <protection locked="0"/>
    </xf>
    <xf numFmtId="38" fontId="86" fillId="2" borderId="18" xfId="0" applyNumberFormat="1" applyFont="1" applyFill="1" applyBorder="1" applyAlignment="1" applyProtection="1">
      <alignment horizontal="right"/>
    </xf>
    <xf numFmtId="38" fontId="86" fillId="0" borderId="18" xfId="0" applyNumberFormat="1" applyFont="1" applyBorder="1" applyAlignment="1" applyProtection="1">
      <alignment horizontal="right"/>
      <protection locked="0"/>
    </xf>
    <xf numFmtId="164" fontId="90" fillId="0" borderId="2" xfId="0" applyNumberFormat="1" applyFont="1" applyFill="1" applyBorder="1" applyAlignment="1" applyProtection="1">
      <alignment horizontal="left" vertical="center"/>
    </xf>
    <xf numFmtId="0" fontId="90" fillId="0" borderId="2" xfId="0" applyFont="1" applyFill="1" applyBorder="1" applyAlignment="1" applyProtection="1">
      <alignment horizontal="center" vertical="center"/>
    </xf>
    <xf numFmtId="38" fontId="86" fillId="2" borderId="7" xfId="0" applyNumberFormat="1" applyFont="1" applyFill="1" applyBorder="1" applyAlignment="1" applyProtection="1">
      <alignment horizontal="right"/>
    </xf>
    <xf numFmtId="0" fontId="92" fillId="0" borderId="0" xfId="0" applyFont="1" applyFill="1" applyAlignment="1" applyProtection="1">
      <alignment vertical="center"/>
    </xf>
    <xf numFmtId="38" fontId="86" fillId="2" borderId="0"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xf>
    <xf numFmtId="38" fontId="86" fillId="0" borderId="3" xfId="0" applyNumberFormat="1" applyFont="1" applyFill="1" applyBorder="1" applyAlignment="1" applyProtection="1">
      <alignment horizontal="right"/>
      <protection locked="0"/>
    </xf>
    <xf numFmtId="38" fontId="86" fillId="0" borderId="21" xfId="0" applyNumberFormat="1" applyFont="1" applyFill="1" applyBorder="1" applyAlignment="1" applyProtection="1">
      <alignment horizontal="right"/>
      <protection locked="0"/>
    </xf>
    <xf numFmtId="0" fontId="90" fillId="0" borderId="10" xfId="0" applyFont="1" applyBorder="1" applyAlignment="1" applyProtection="1">
      <alignment horizontal="left" vertical="center" indent="1"/>
    </xf>
    <xf numFmtId="0" fontId="90" fillId="0" borderId="18" xfId="0" applyFont="1" applyBorder="1" applyAlignment="1" applyProtection="1">
      <alignment horizontal="center" vertical="center"/>
    </xf>
    <xf numFmtId="38" fontId="86" fillId="0" borderId="20" xfId="0" applyNumberFormat="1" applyFont="1" applyBorder="1" applyAlignment="1" applyProtection="1">
      <alignment horizontal="right"/>
      <protection locked="0"/>
    </xf>
    <xf numFmtId="0" fontId="90" fillId="0" borderId="8" xfId="0" applyFont="1" applyBorder="1" applyAlignment="1" applyProtection="1">
      <alignment horizontal="left" vertical="center" indent="1"/>
    </xf>
    <xf numFmtId="0" fontId="90" fillId="0" borderId="19" xfId="0" applyFont="1" applyBorder="1" applyAlignment="1" applyProtection="1">
      <alignment horizontal="left" vertical="center" wrapText="1" indent="1"/>
    </xf>
    <xf numFmtId="38" fontId="86" fillId="0" borderId="18" xfId="0" applyNumberFormat="1" applyFont="1" applyBorder="1" applyAlignment="1" applyProtection="1">
      <alignment horizontal="right"/>
    </xf>
    <xf numFmtId="0" fontId="90" fillId="0" borderId="2" xfId="0" applyFont="1" applyFill="1" applyBorder="1" applyAlignment="1" applyProtection="1">
      <alignment horizontal="left" vertical="center" indent="1"/>
    </xf>
    <xf numFmtId="38" fontId="92" fillId="2" borderId="20" xfId="0" applyNumberFormat="1" applyFont="1" applyFill="1" applyBorder="1" applyAlignment="1">
      <alignment horizontal="right"/>
    </xf>
    <xf numFmtId="0" fontId="90" fillId="0" borderId="4" xfId="0" applyFont="1" applyFill="1" applyBorder="1" applyAlignment="1" applyProtection="1">
      <alignment horizontal="left" vertical="center" indent="1"/>
    </xf>
    <xf numFmtId="0" fontId="90" fillId="0" borderId="5" xfId="0" applyFont="1" applyFill="1" applyBorder="1" applyAlignment="1" applyProtection="1">
      <alignment horizontal="center" vertical="center"/>
    </xf>
    <xf numFmtId="38" fontId="86" fillId="2" borderId="17" xfId="0" applyNumberFormat="1" applyFont="1" applyFill="1" applyBorder="1" applyAlignment="1">
      <alignment horizontal="right"/>
    </xf>
    <xf numFmtId="0" fontId="90" fillId="0" borderId="0" xfId="0" applyFont="1" applyAlignment="1" applyProtection="1">
      <alignment vertical="center"/>
    </xf>
    <xf numFmtId="0" fontId="90" fillId="0" borderId="0" xfId="0" applyFont="1" applyAlignment="1" applyProtection="1">
      <alignment horizontal="center" vertical="center"/>
    </xf>
    <xf numFmtId="38" fontId="92" fillId="0" borderId="0" xfId="0" applyNumberFormat="1" applyFont="1" applyAlignment="1" applyProtection="1">
      <alignment vertical="center"/>
    </xf>
    <xf numFmtId="49" fontId="91" fillId="0" borderId="17" xfId="0" applyNumberFormat="1" applyFont="1" applyBorder="1" applyAlignment="1" applyProtection="1">
      <alignment horizontal="center" vertical="center"/>
    </xf>
    <xf numFmtId="0" fontId="92" fillId="0" borderId="0" xfId="0" applyFont="1" applyAlignment="1" applyProtection="1">
      <alignment horizontal="center" vertical="center"/>
    </xf>
    <xf numFmtId="0" fontId="86"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38" fontId="86" fillId="3" borderId="14" xfId="0" applyNumberFormat="1" applyFont="1" applyFill="1" applyBorder="1" applyAlignment="1" applyProtection="1">
      <alignment horizontal="right"/>
    </xf>
    <xf numFmtId="38" fontId="86" fillId="3" borderId="0" xfId="0" applyNumberFormat="1" applyFont="1" applyFill="1" applyBorder="1" applyAlignment="1" applyProtection="1">
      <alignment horizontal="right"/>
    </xf>
    <xf numFmtId="38" fontId="86" fillId="3" borderId="17" xfId="0" applyNumberFormat="1" applyFont="1" applyFill="1" applyBorder="1" applyAlignment="1" applyProtection="1">
      <alignment horizontal="right"/>
    </xf>
    <xf numFmtId="38" fontId="86" fillId="3" borderId="21" xfId="0" applyNumberFormat="1" applyFont="1" applyFill="1" applyBorder="1" applyAlignment="1" applyProtection="1">
      <alignment horizontal="right"/>
    </xf>
    <xf numFmtId="38" fontId="86" fillId="3" borderId="2" xfId="0" applyNumberFormat="1" applyFont="1" applyFill="1" applyBorder="1" applyAlignment="1" applyProtection="1">
      <alignment horizontal="right"/>
    </xf>
    <xf numFmtId="3" fontId="92" fillId="0" borderId="0" xfId="0" applyNumberFormat="1" applyFont="1" applyAlignment="1" applyProtection="1">
      <alignment vertical="center"/>
    </xf>
    <xf numFmtId="0" fontId="100" fillId="0" borderId="8" xfId="0" applyFont="1" applyBorder="1" applyAlignment="1" applyProtection="1">
      <alignment horizontal="left" indent="2"/>
    </xf>
    <xf numFmtId="0" fontId="90" fillId="0" borderId="10" xfId="0" applyFont="1" applyBorder="1" applyAlignment="1" applyProtection="1">
      <alignment horizontal="center" vertical="center"/>
    </xf>
    <xf numFmtId="38" fontId="86" fillId="0" borderId="9" xfId="0" applyNumberFormat="1" applyFont="1" applyBorder="1" applyAlignment="1" applyProtection="1">
      <alignment horizontal="right"/>
      <protection locked="0"/>
    </xf>
    <xf numFmtId="38" fontId="86" fillId="0" borderId="10" xfId="0" applyNumberFormat="1" applyFont="1" applyBorder="1" applyAlignment="1" applyProtection="1">
      <alignment horizontal="right"/>
      <protection locked="0"/>
    </xf>
    <xf numFmtId="0" fontId="85" fillId="0" borderId="0" xfId="0" applyFont="1" applyAlignment="1" applyProtection="1">
      <alignment vertical="center"/>
    </xf>
    <xf numFmtId="0" fontId="101" fillId="0" borderId="0" xfId="0" applyFont="1" applyAlignment="1" applyProtection="1">
      <alignment vertical="center"/>
    </xf>
    <xf numFmtId="38" fontId="86" fillId="3" borderId="10" xfId="0" applyNumberFormat="1" applyFont="1" applyFill="1" applyBorder="1" applyAlignment="1" applyProtection="1">
      <alignment horizontal="right"/>
    </xf>
    <xf numFmtId="38" fontId="86" fillId="3" borderId="18" xfId="0" applyNumberFormat="1" applyFont="1" applyFill="1" applyBorder="1" applyAlignment="1" applyProtection="1">
      <alignment horizontal="right"/>
    </xf>
    <xf numFmtId="38" fontId="86" fillId="3" borderId="9" xfId="0" applyNumberFormat="1" applyFont="1" applyFill="1" applyBorder="1" applyAlignment="1" applyProtection="1">
      <alignment horizontal="right"/>
    </xf>
    <xf numFmtId="38" fontId="86" fillId="3" borderId="19" xfId="0" applyNumberFormat="1" applyFont="1" applyFill="1" applyBorder="1" applyAlignment="1" applyProtection="1">
      <alignment horizontal="right"/>
    </xf>
    <xf numFmtId="0" fontId="86" fillId="0" borderId="0" xfId="0" applyFont="1" applyFill="1" applyAlignment="1" applyProtection="1">
      <alignment vertical="center"/>
    </xf>
    <xf numFmtId="0" fontId="90" fillId="0" borderId="18" xfId="0" applyFont="1" applyFill="1" applyBorder="1" applyAlignment="1" applyProtection="1">
      <alignment horizontal="center" vertical="center"/>
    </xf>
    <xf numFmtId="38" fontId="86" fillId="2" borderId="2" xfId="0" applyNumberFormat="1" applyFont="1" applyFill="1" applyBorder="1" applyAlignment="1" applyProtection="1">
      <alignment horizontal="right"/>
    </xf>
    <xf numFmtId="0" fontId="90" fillId="0" borderId="2" xfId="0" applyFont="1" applyFill="1" applyBorder="1" applyAlignment="1" applyProtection="1">
      <alignment horizontal="center" vertical="top"/>
    </xf>
    <xf numFmtId="38" fontId="86" fillId="2" borderId="22" xfId="0" applyNumberFormat="1" applyFont="1" applyFill="1" applyBorder="1" applyAlignment="1" applyProtection="1">
      <alignment horizontal="right"/>
    </xf>
    <xf numFmtId="0" fontId="86" fillId="0" borderId="0" xfId="0" applyFont="1" applyFill="1" applyBorder="1" applyAlignment="1" applyProtection="1">
      <alignment vertical="center"/>
    </xf>
    <xf numFmtId="38" fontId="86" fillId="0" borderId="23" xfId="0" applyNumberFormat="1" applyFont="1" applyFill="1" applyBorder="1" applyAlignment="1" applyProtection="1">
      <alignment horizontal="right"/>
      <protection locked="0"/>
    </xf>
    <xf numFmtId="38" fontId="86" fillId="0" borderId="24" xfId="0" applyNumberFormat="1" applyFont="1" applyFill="1" applyBorder="1" applyAlignment="1" applyProtection="1">
      <alignment horizontal="right"/>
      <protection locked="0"/>
    </xf>
    <xf numFmtId="38" fontId="86" fillId="0" borderId="25" xfId="0" applyNumberFormat="1" applyFont="1" applyFill="1" applyBorder="1" applyAlignment="1" applyProtection="1">
      <alignment horizontal="right"/>
      <protection locked="0"/>
    </xf>
    <xf numFmtId="38" fontId="86" fillId="0" borderId="0" xfId="0" applyNumberFormat="1" applyFont="1" applyAlignment="1" applyProtection="1"/>
    <xf numFmtId="0" fontId="90" fillId="0" borderId="10" xfId="0" applyFont="1" applyFill="1" applyBorder="1" applyAlignment="1" applyProtection="1">
      <alignment horizontal="center" vertical="center"/>
    </xf>
    <xf numFmtId="38" fontId="86" fillId="0" borderId="26" xfId="0" applyNumberFormat="1" applyFont="1" applyFill="1" applyBorder="1" applyAlignment="1" applyProtection="1">
      <alignment horizontal="right"/>
      <protection locked="0"/>
    </xf>
    <xf numFmtId="0" fontId="90" fillId="0" borderId="27" xfId="0" applyFont="1" applyBorder="1" applyAlignment="1" applyProtection="1">
      <alignment horizontal="left" vertical="center" indent="4"/>
    </xf>
    <xf numFmtId="0" fontId="90" fillId="0" borderId="28" xfId="0" applyFont="1" applyBorder="1" applyAlignment="1" applyProtection="1">
      <alignment horizontal="center" vertical="center"/>
    </xf>
    <xf numFmtId="40" fontId="86" fillId="5" borderId="24" xfId="0" applyNumberFormat="1" applyFont="1" applyFill="1" applyBorder="1" applyAlignment="1" applyProtection="1">
      <alignment horizontal="right" vertical="center"/>
    </xf>
    <xf numFmtId="0" fontId="90" fillId="0" borderId="21" xfId="0" applyFont="1" applyBorder="1" applyAlignment="1" applyProtection="1">
      <alignment horizontal="left" vertical="center" indent="4"/>
    </xf>
    <xf numFmtId="9" fontId="86" fillId="5" borderId="24" xfId="0" applyNumberFormat="1" applyFont="1" applyFill="1" applyBorder="1" applyAlignment="1" applyProtection="1">
      <alignment horizontal="right" vertical="center"/>
    </xf>
    <xf numFmtId="1" fontId="85" fillId="0" borderId="18" xfId="0" applyNumberFormat="1" applyFont="1" applyBorder="1" applyAlignment="1" applyProtection="1">
      <alignment horizontal="center" vertical="center" wrapText="1"/>
    </xf>
    <xf numFmtId="3" fontId="85" fillId="0" borderId="18" xfId="0" applyNumberFormat="1" applyFont="1" applyBorder="1" applyAlignment="1" applyProtection="1">
      <alignment horizontal="center" vertical="center" wrapText="1"/>
    </xf>
    <xf numFmtId="3" fontId="86" fillId="3" borderId="18" xfId="0" applyNumberFormat="1" applyFont="1" applyFill="1" applyBorder="1" applyAlignment="1" applyProtection="1">
      <alignment horizontal="center"/>
    </xf>
    <xf numFmtId="3" fontId="92" fillId="3" borderId="10" xfId="0" applyNumberFormat="1" applyFont="1" applyFill="1" applyBorder="1" applyAlignment="1" applyProtection="1">
      <alignment horizontal="center"/>
    </xf>
    <xf numFmtId="38" fontId="92" fillId="3" borderId="18" xfId="0" applyNumberFormat="1" applyFont="1" applyFill="1" applyBorder="1" applyAlignment="1" applyProtection="1">
      <alignment horizontal="center"/>
    </xf>
    <xf numFmtId="3" fontId="92" fillId="3" borderId="18" xfId="0" applyNumberFormat="1" applyFont="1" applyFill="1" applyBorder="1" applyAlignment="1" applyProtection="1">
      <alignment horizontal="center"/>
    </xf>
    <xf numFmtId="0" fontId="90" fillId="0" borderId="19" xfId="0" applyFont="1" applyBorder="1" applyAlignment="1" applyProtection="1">
      <alignment horizontal="center"/>
    </xf>
    <xf numFmtId="38" fontId="86" fillId="0" borderId="0" xfId="0" applyNumberFormat="1" applyFont="1" applyAlignment="1" applyProtection="1">
      <alignment horizontal="right"/>
      <protection locked="0"/>
    </xf>
    <xf numFmtId="0" fontId="90" fillId="0" borderId="2" xfId="0" applyFont="1" applyBorder="1" applyAlignment="1" applyProtection="1">
      <alignment horizontal="center"/>
    </xf>
    <xf numFmtId="0" fontId="90" fillId="0" borderId="2" xfId="0" applyFont="1" applyBorder="1" applyAlignment="1" applyProtection="1">
      <alignment horizontal="center" vertical="center" wrapText="1"/>
    </xf>
    <xf numFmtId="38" fontId="86" fillId="0" borderId="21" xfId="0" applyNumberFormat="1" applyFont="1" applyBorder="1" applyAlignment="1" applyProtection="1">
      <alignment horizontal="right"/>
      <protection locked="0"/>
    </xf>
    <xf numFmtId="38" fontId="92" fillId="0" borderId="0" xfId="0" applyNumberFormat="1" applyFont="1" applyProtection="1"/>
    <xf numFmtId="38" fontId="86" fillId="3" borderId="6" xfId="0" applyNumberFormat="1" applyFont="1" applyFill="1" applyBorder="1" applyAlignment="1" applyProtection="1">
      <alignment horizontal="right"/>
    </xf>
    <xf numFmtId="37" fontId="86" fillId="3" borderId="6" xfId="0" applyNumberFormat="1" applyFont="1" applyFill="1" applyBorder="1" applyAlignment="1" applyProtection="1">
      <alignment horizontal="right"/>
    </xf>
    <xf numFmtId="37" fontId="86" fillId="3" borderId="20" xfId="0" applyNumberFormat="1" applyFont="1" applyFill="1" applyBorder="1" applyAlignment="1" applyProtection="1">
      <alignment horizontal="right"/>
    </xf>
    <xf numFmtId="0" fontId="90" fillId="0" borderId="20" xfId="0" applyFont="1" applyFill="1" applyBorder="1" applyAlignment="1" applyProtection="1">
      <alignment horizontal="center" vertical="center"/>
    </xf>
    <xf numFmtId="0" fontId="90" fillId="0" borderId="2" xfId="0" applyFont="1" applyBorder="1" applyAlignment="1" applyProtection="1">
      <alignment horizontal="center" vertical="top"/>
    </xf>
    <xf numFmtId="0" fontId="90" fillId="0" borderId="20" xfId="0" applyFont="1" applyFill="1" applyBorder="1" applyAlignment="1" applyProtection="1">
      <alignment horizontal="center" vertical="top"/>
    </xf>
    <xf numFmtId="0" fontId="90" fillId="0" borderId="7" xfId="0" applyFont="1" applyFill="1" applyBorder="1" applyAlignment="1" applyProtection="1">
      <alignment horizontal="center" vertical="center"/>
    </xf>
    <xf numFmtId="38" fontId="86" fillId="0" borderId="9" xfId="0" applyNumberFormat="1" applyFont="1" applyFill="1" applyBorder="1" applyAlignment="1" applyProtection="1">
      <alignment horizontal="right"/>
      <protection locked="0"/>
    </xf>
    <xf numFmtId="38" fontId="86" fillId="3" borderId="0" xfId="0" applyNumberFormat="1" applyFont="1" applyFill="1" applyAlignment="1" applyProtection="1">
      <alignment horizontal="right"/>
    </xf>
    <xf numFmtId="1" fontId="90" fillId="0" borderId="2" xfId="0" applyNumberFormat="1" applyFont="1" applyBorder="1" applyAlignment="1" applyProtection="1">
      <alignment horizontal="center" vertical="center"/>
    </xf>
    <xf numFmtId="0" fontId="90" fillId="0" borderId="14" xfId="0" applyFont="1" applyBorder="1" applyAlignment="1" applyProtection="1">
      <alignment horizontal="left" vertical="top" wrapText="1" indent="1"/>
    </xf>
    <xf numFmtId="1" fontId="90" fillId="0" borderId="2" xfId="0" applyNumberFormat="1" applyFont="1" applyBorder="1" applyAlignment="1" applyProtection="1">
      <alignment horizontal="center" vertical="top"/>
    </xf>
    <xf numFmtId="38" fontId="86" fillId="3" borderId="29" xfId="0" applyNumberFormat="1" applyFont="1" applyFill="1" applyBorder="1" applyAlignment="1" applyProtection="1">
      <alignment horizontal="right"/>
    </xf>
    <xf numFmtId="38" fontId="86" fillId="3" borderId="22" xfId="0" applyNumberFormat="1" applyFont="1" applyFill="1" applyBorder="1" applyAlignment="1" applyProtection="1">
      <alignment horizontal="right"/>
    </xf>
    <xf numFmtId="1" fontId="90" fillId="0" borderId="18" xfId="0" applyNumberFormat="1" applyFont="1" applyBorder="1" applyAlignment="1" applyProtection="1">
      <alignment horizontal="center" vertical="center"/>
    </xf>
    <xf numFmtId="1" fontId="90" fillId="0" borderId="18" xfId="0" applyNumberFormat="1" applyFont="1" applyBorder="1" applyAlignment="1" applyProtection="1">
      <alignment horizontal="center" vertical="center"/>
    </xf>
    <xf numFmtId="38" fontId="86" fillId="0" borderId="18" xfId="0" applyNumberFormat="1" applyFont="1" applyBorder="1" applyAlignment="1" applyProtection="1">
      <alignment horizontal="right"/>
      <protection locked="0"/>
    </xf>
    <xf numFmtId="38" fontId="86" fillId="3" borderId="18" xfId="0" applyNumberFormat="1" applyFont="1" applyFill="1" applyBorder="1" applyAlignment="1" applyProtection="1">
      <alignment horizontal="right"/>
    </xf>
    <xf numFmtId="38" fontId="86" fillId="3" borderId="26" xfId="0" applyNumberFormat="1" applyFont="1" applyFill="1" applyBorder="1" applyAlignment="1" applyProtection="1">
      <alignment horizontal="right"/>
    </xf>
    <xf numFmtId="1" fontId="90" fillId="0" borderId="25" xfId="0" applyNumberFormat="1" applyFont="1" applyBorder="1" applyAlignment="1" applyProtection="1">
      <alignment horizontal="center" vertical="center"/>
    </xf>
    <xf numFmtId="38" fontId="86" fillId="0" borderId="25" xfId="0" applyNumberFormat="1" applyFont="1" applyBorder="1" applyAlignment="1" applyProtection="1">
      <alignment horizontal="right"/>
      <protection locked="0"/>
    </xf>
    <xf numFmtId="1" fontId="90" fillId="0" borderId="24" xfId="0" applyNumberFormat="1" applyFont="1" applyBorder="1" applyAlignment="1" applyProtection="1">
      <alignment horizontal="center" vertical="center"/>
    </xf>
    <xf numFmtId="38" fontId="86" fillId="0" borderId="30" xfId="0" applyNumberFormat="1" applyFont="1" applyBorder="1" applyAlignment="1" applyProtection="1">
      <alignment horizontal="right"/>
      <protection locked="0"/>
    </xf>
    <xf numFmtId="38" fontId="86" fillId="0" borderId="24" xfId="0" applyNumberFormat="1" applyFont="1" applyBorder="1" applyAlignment="1" applyProtection="1">
      <alignment horizontal="right"/>
      <protection locked="0"/>
    </xf>
    <xf numFmtId="38" fontId="86" fillId="0" borderId="31" xfId="0" applyNumberFormat="1" applyFont="1" applyFill="1" applyBorder="1" applyAlignment="1" applyProtection="1">
      <alignment horizontal="right"/>
      <protection locked="0"/>
    </xf>
    <xf numFmtId="38" fontId="86" fillId="0" borderId="23" xfId="0" applyNumberFormat="1" applyFont="1" applyBorder="1" applyAlignment="1" applyProtection="1">
      <alignment horizontal="right"/>
      <protection locked="0"/>
    </xf>
    <xf numFmtId="38" fontId="86" fillId="0" borderId="32" xfId="0" applyNumberFormat="1" applyFont="1" applyBorder="1" applyAlignment="1" applyProtection="1">
      <alignment horizontal="right" vertical="center"/>
      <protection locked="0"/>
    </xf>
    <xf numFmtId="38" fontId="86" fillId="0" borderId="25" xfId="0" applyNumberFormat="1" applyFont="1" applyBorder="1" applyAlignment="1" applyProtection="1">
      <alignment horizontal="right" vertical="center"/>
      <protection locked="0"/>
    </xf>
    <xf numFmtId="38" fontId="86" fillId="0" borderId="23" xfId="0" applyNumberFormat="1" applyFont="1" applyFill="1" applyBorder="1" applyAlignment="1" applyProtection="1">
      <alignment horizontal="right" vertical="center"/>
      <protection locked="0"/>
    </xf>
    <xf numFmtId="38" fontId="86" fillId="0" borderId="25" xfId="0" applyNumberFormat="1" applyFont="1" applyFill="1" applyBorder="1" applyAlignment="1" applyProtection="1">
      <alignment horizontal="right" vertical="center"/>
      <protection locked="0"/>
    </xf>
    <xf numFmtId="0" fontId="90" fillId="0" borderId="2" xfId="0" applyFont="1" applyBorder="1" applyAlignment="1" applyProtection="1">
      <alignment horizontal="center" vertical="top" wrapText="1"/>
    </xf>
    <xf numFmtId="38" fontId="86" fillId="3" borderId="33"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vertical="center"/>
      <protection locked="0"/>
    </xf>
    <xf numFmtId="38" fontId="86" fillId="2" borderId="2" xfId="0" applyNumberFormat="1" applyFont="1" applyFill="1" applyBorder="1" applyAlignment="1" applyProtection="1">
      <alignment horizontal="right" vertical="center"/>
    </xf>
    <xf numFmtId="0" fontId="90" fillId="0" borderId="20" xfId="0" applyFont="1" applyBorder="1" applyAlignment="1" applyProtection="1">
      <alignment horizontal="center" vertical="center"/>
    </xf>
    <xf numFmtId="0" fontId="90" fillId="0" borderId="124" xfId="0" applyFont="1" applyFill="1" applyBorder="1" applyAlignment="1" applyProtection="1">
      <alignment horizontal="center" vertical="center"/>
    </xf>
    <xf numFmtId="38" fontId="86" fillId="0" borderId="125" xfId="0" applyNumberFormat="1" applyFont="1" applyFill="1" applyBorder="1" applyAlignment="1" applyProtection="1">
      <alignment horizontal="right"/>
      <protection locked="0"/>
    </xf>
    <xf numFmtId="0" fontId="90" fillId="0" borderId="112" xfId="0" applyFont="1" applyFill="1" applyBorder="1" applyAlignment="1" applyProtection="1">
      <alignment horizontal="center" vertical="center"/>
    </xf>
    <xf numFmtId="38" fontId="86" fillId="0" borderId="126" xfId="0" applyNumberFormat="1" applyFont="1" applyFill="1" applyBorder="1" applyAlignment="1" applyProtection="1">
      <alignment horizontal="right"/>
      <protection locked="0"/>
    </xf>
    <xf numFmtId="38" fontId="86" fillId="0" borderId="127" xfId="0" applyNumberFormat="1" applyFont="1" applyFill="1" applyBorder="1" applyAlignment="1" applyProtection="1">
      <alignment horizontal="right"/>
      <protection locked="0"/>
    </xf>
    <xf numFmtId="0" fontId="92" fillId="0" borderId="0" xfId="0" applyFont="1" applyAlignment="1" applyProtection="1"/>
    <xf numFmtId="0" fontId="90" fillId="0" borderId="0" xfId="0" applyFont="1" applyAlignment="1" applyProtection="1">
      <alignment horizontal="left" vertical="center" wrapText="1"/>
    </xf>
    <xf numFmtId="0" fontId="90" fillId="0" borderId="0" xfId="0" applyFont="1" applyAlignment="1" applyProtection="1">
      <alignment horizontal="center" vertical="center" wrapText="1"/>
    </xf>
    <xf numFmtId="0" fontId="92" fillId="0" borderId="0" xfId="0" applyFont="1" applyAlignment="1" applyProtection="1">
      <alignment wrapText="1"/>
    </xf>
    <xf numFmtId="0" fontId="92" fillId="0" borderId="0" xfId="0" applyFont="1" applyAlignment="1"/>
    <xf numFmtId="38" fontId="86" fillId="3" borderId="28" xfId="0" applyNumberFormat="1" applyFont="1" applyFill="1" applyBorder="1" applyAlignment="1" applyProtection="1">
      <alignment horizontal="right" vertical="center"/>
    </xf>
    <xf numFmtId="38" fontId="86" fillId="3" borderId="22" xfId="0" applyNumberFormat="1" applyFont="1" applyFill="1" applyBorder="1" applyAlignment="1" applyProtection="1">
      <alignment horizontal="right" vertical="center"/>
    </xf>
    <xf numFmtId="38" fontId="86" fillId="3" borderId="0" xfId="0" applyNumberFormat="1" applyFont="1" applyFill="1" applyAlignment="1" applyProtection="1">
      <alignment horizontal="right" vertical="center"/>
    </xf>
    <xf numFmtId="38" fontId="86" fillId="3" borderId="20" xfId="0" applyNumberFormat="1" applyFont="1" applyFill="1" applyBorder="1" applyAlignment="1" applyProtection="1">
      <alignment horizontal="right" vertical="center"/>
    </xf>
    <xf numFmtId="49" fontId="90" fillId="0" borderId="17" xfId="0" applyNumberFormat="1" applyFont="1" applyBorder="1" applyAlignment="1">
      <alignment horizontal="center" vertical="center"/>
    </xf>
    <xf numFmtId="49" fontId="85"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91" fillId="0" borderId="20" xfId="0" applyNumberFormat="1" applyFont="1" applyBorder="1" applyAlignment="1">
      <alignment horizontal="center" vertical="center" wrapText="1"/>
    </xf>
    <xf numFmtId="3" fontId="85" fillId="0" borderId="20" xfId="0" applyNumberFormat="1" applyFont="1" applyBorder="1" applyAlignment="1">
      <alignment horizontal="center" vertical="center"/>
    </xf>
    <xf numFmtId="3" fontId="85" fillId="0" borderId="20" xfId="0" applyNumberFormat="1" applyFont="1" applyBorder="1" applyAlignment="1">
      <alignment horizontal="center" vertical="center" wrapText="1"/>
    </xf>
    <xf numFmtId="0" fontId="92" fillId="0" borderId="0" xfId="0" applyFont="1" applyAlignment="1">
      <alignment horizontal="center" vertical="top" wrapText="1"/>
    </xf>
    <xf numFmtId="0" fontId="92" fillId="0" borderId="0" xfId="0" applyFont="1" applyBorder="1" applyAlignment="1">
      <alignment vertical="center"/>
    </xf>
    <xf numFmtId="3" fontId="86" fillId="3" borderId="18" xfId="0" applyNumberFormat="1" applyFont="1" applyFill="1" applyBorder="1" applyAlignment="1">
      <alignment horizontal="center"/>
    </xf>
    <xf numFmtId="3" fontId="86" fillId="3" borderId="20" xfId="0" applyNumberFormat="1" applyFont="1" applyFill="1" applyBorder="1" applyAlignment="1">
      <alignment horizontal="center"/>
    </xf>
    <xf numFmtId="3" fontId="86" fillId="3" borderId="18" xfId="0" applyNumberFormat="1" applyFont="1" applyFill="1" applyBorder="1" applyAlignment="1">
      <alignment horizontal="right"/>
    </xf>
    <xf numFmtId="0" fontId="90" fillId="0" borderId="0" xfId="0" applyFont="1" applyBorder="1" applyAlignment="1"/>
    <xf numFmtId="49" fontId="90" fillId="0" borderId="2" xfId="0" applyNumberFormat="1" applyFont="1" applyBorder="1" applyAlignment="1">
      <alignment horizontal="center" vertical="center"/>
    </xf>
    <xf numFmtId="38" fontId="86" fillId="6" borderId="2" xfId="0" applyNumberFormat="1" applyFont="1" applyFill="1" applyBorder="1" applyAlignment="1">
      <alignment horizontal="right"/>
    </xf>
    <xf numFmtId="38" fontId="86" fillId="3" borderId="20" xfId="0" applyNumberFormat="1" applyFont="1" applyFill="1" applyBorder="1" applyAlignment="1">
      <alignment horizontal="right"/>
    </xf>
    <xf numFmtId="49" fontId="91" fillId="6" borderId="23" xfId="0" applyNumberFormat="1" applyFont="1" applyFill="1" applyBorder="1" applyAlignment="1">
      <alignment horizontal="center" vertical="center"/>
    </xf>
    <xf numFmtId="38" fontId="86" fillId="3" borderId="22" xfId="0" applyNumberFormat="1" applyFont="1" applyFill="1" applyBorder="1" applyAlignment="1">
      <alignment horizontal="right"/>
    </xf>
    <xf numFmtId="0" fontId="90" fillId="0" borderId="0" xfId="0" applyFont="1" applyFill="1" applyBorder="1" applyAlignment="1"/>
    <xf numFmtId="0" fontId="90" fillId="0" borderId="0" xfId="0" applyFont="1" applyFill="1"/>
    <xf numFmtId="3" fontId="91" fillId="3" borderId="21" xfId="0" applyNumberFormat="1" applyFont="1" applyFill="1" applyBorder="1" applyAlignment="1">
      <alignment horizontal="left" vertical="center" wrapText="1" indent="1"/>
    </xf>
    <xf numFmtId="49" fontId="91" fillId="3" borderId="19" xfId="0" applyNumberFormat="1" applyFont="1" applyFill="1" applyBorder="1" applyAlignment="1">
      <alignment horizontal="center" vertical="center"/>
    </xf>
    <xf numFmtId="38" fontId="86" fillId="3" borderId="18" xfId="0" applyNumberFormat="1" applyFont="1" applyFill="1" applyBorder="1" applyAlignment="1">
      <alignment horizontal="right"/>
    </xf>
    <xf numFmtId="164" fontId="91" fillId="3" borderId="9" xfId="0" applyNumberFormat="1" applyFont="1" applyFill="1" applyBorder="1" applyAlignment="1">
      <alignment horizontal="left" vertical="center" wrapText="1" indent="1"/>
    </xf>
    <xf numFmtId="49" fontId="91" fillId="3" borderId="28" xfId="0" applyNumberFormat="1" applyFont="1" applyFill="1" applyBorder="1" applyAlignment="1">
      <alignment horizontal="center" vertical="center"/>
    </xf>
    <xf numFmtId="38" fontId="86" fillId="3" borderId="26" xfId="0" applyNumberFormat="1" applyFont="1" applyFill="1" applyBorder="1" applyAlignment="1">
      <alignment horizontal="right"/>
    </xf>
    <xf numFmtId="49" fontId="90" fillId="0" borderId="17" xfId="0" applyNumberFormat="1" applyFont="1" applyBorder="1" applyAlignment="1">
      <alignment horizontal="center" vertical="center" wrapText="1"/>
    </xf>
    <xf numFmtId="49" fontId="90" fillId="0" borderId="2" xfId="0" applyNumberFormat="1" applyFont="1" applyBorder="1" applyAlignment="1">
      <alignment horizontal="center" vertical="top"/>
    </xf>
    <xf numFmtId="38" fontId="86" fillId="3" borderId="28" xfId="0" applyNumberFormat="1" applyFont="1" applyFill="1" applyBorder="1" applyAlignment="1">
      <alignment horizontal="right"/>
    </xf>
    <xf numFmtId="49" fontId="90" fillId="0" borderId="18" xfId="0" applyNumberFormat="1" applyFont="1" applyBorder="1" applyAlignment="1">
      <alignment horizontal="center" vertical="center"/>
    </xf>
    <xf numFmtId="49" fontId="91" fillId="3" borderId="10" xfId="0" applyNumberFormat="1" applyFont="1" applyFill="1" applyBorder="1" applyAlignment="1">
      <alignment horizontal="center" vertical="center"/>
    </xf>
    <xf numFmtId="49" fontId="90" fillId="0" borderId="24" xfId="0" applyNumberFormat="1" applyFont="1" applyFill="1" applyBorder="1" applyAlignment="1">
      <alignment horizontal="center" vertical="center"/>
    </xf>
    <xf numFmtId="0" fontId="90" fillId="0" borderId="0" xfId="0" applyFont="1" applyAlignment="1">
      <alignment vertical="center"/>
    </xf>
    <xf numFmtId="38" fontId="86" fillId="7" borderId="18" xfId="0" applyNumberFormat="1" applyFont="1" applyFill="1" applyBorder="1" applyAlignment="1" applyProtection="1">
      <alignment horizontal="right"/>
      <protection locked="0"/>
    </xf>
    <xf numFmtId="0" fontId="90" fillId="0" borderId="26" xfId="0" applyFont="1" applyFill="1" applyBorder="1" applyAlignment="1">
      <alignment horizontal="center" vertical="center"/>
    </xf>
    <xf numFmtId="38" fontId="86" fillId="2" borderId="22" xfId="0" applyNumberFormat="1" applyFont="1" applyFill="1" applyBorder="1" applyAlignment="1">
      <alignment horizontal="right"/>
    </xf>
    <xf numFmtId="0" fontId="90" fillId="0" borderId="18" xfId="0" applyFont="1" applyFill="1" applyBorder="1" applyAlignment="1">
      <alignment horizontal="center" vertical="center"/>
    </xf>
    <xf numFmtId="38" fontId="86" fillId="2" borderId="20" xfId="0" applyNumberFormat="1" applyFont="1" applyFill="1" applyBorder="1" applyAlignment="1">
      <alignment horizontal="right"/>
    </xf>
    <xf numFmtId="0" fontId="90" fillId="0" borderId="2" xfId="0" applyFont="1" applyFill="1" applyBorder="1" applyAlignment="1">
      <alignment horizontal="center" vertical="center"/>
    </xf>
    <xf numFmtId="0" fontId="90" fillId="0" borderId="18" xfId="0" applyFont="1" applyFill="1" applyBorder="1" applyAlignment="1">
      <alignment horizontal="center" vertical="center"/>
    </xf>
    <xf numFmtId="38" fontId="86" fillId="0" borderId="18" xfId="0" applyNumberFormat="1" applyFont="1" applyFill="1" applyBorder="1" applyAlignment="1" applyProtection="1">
      <alignment horizontal="right"/>
      <protection locked="0"/>
    </xf>
    <xf numFmtId="38" fontId="86" fillId="2" borderId="18" xfId="0" applyNumberFormat="1" applyFont="1" applyFill="1" applyBorder="1" applyAlignment="1">
      <alignment horizontal="right"/>
    </xf>
    <xf numFmtId="49" fontId="90" fillId="0" borderId="18" xfId="0" applyNumberFormat="1" applyFont="1" applyFill="1" applyBorder="1" applyAlignment="1">
      <alignment horizontal="center" vertical="center"/>
    </xf>
    <xf numFmtId="164" fontId="91" fillId="2" borderId="21" xfId="0" applyNumberFormat="1" applyFont="1" applyFill="1" applyBorder="1" applyAlignment="1">
      <alignment horizontal="left" vertical="center" wrapText="1" indent="1"/>
    </xf>
    <xf numFmtId="49" fontId="91" fillId="2" borderId="19" xfId="0" applyNumberFormat="1" applyFont="1" applyFill="1" applyBorder="1" applyAlignment="1">
      <alignment horizontal="center" vertical="center"/>
    </xf>
    <xf numFmtId="0" fontId="90" fillId="0" borderId="0" xfId="0" applyFont="1" applyAlignment="1"/>
    <xf numFmtId="49" fontId="91" fillId="0" borderId="26" xfId="0" applyNumberFormat="1" applyFont="1" applyFill="1" applyBorder="1" applyAlignment="1">
      <alignment horizontal="center" vertical="center"/>
    </xf>
    <xf numFmtId="3" fontId="91" fillId="0" borderId="21" xfId="0" applyNumberFormat="1" applyFont="1" applyBorder="1" applyAlignment="1">
      <alignment horizontal="left" vertical="top" wrapText="1" indent="2"/>
    </xf>
    <xf numFmtId="49" fontId="90" fillId="0" borderId="14" xfId="0" applyNumberFormat="1" applyFont="1" applyFill="1" applyBorder="1" applyAlignment="1">
      <alignment horizontal="left" vertical="top" indent="1"/>
    </xf>
    <xf numFmtId="38" fontId="86" fillId="0" borderId="14" xfId="0" applyNumberFormat="1" applyFont="1" applyFill="1" applyBorder="1" applyAlignment="1">
      <alignment horizontal="right"/>
    </xf>
    <xf numFmtId="0" fontId="86" fillId="0" borderId="0" xfId="0" applyFont="1" applyAlignment="1">
      <alignment vertical="center"/>
    </xf>
    <xf numFmtId="3" fontId="91" fillId="3" borderId="3" xfId="0" applyNumberFormat="1" applyFont="1" applyFill="1" applyBorder="1" applyAlignment="1">
      <alignment horizontal="left" vertical="center" wrapText="1" indent="1"/>
    </xf>
    <xf numFmtId="164" fontId="91" fillId="3" borderId="21" xfId="0" applyNumberFormat="1" applyFont="1" applyFill="1" applyBorder="1" applyAlignment="1">
      <alignment horizontal="left" vertical="center" wrapText="1" indent="1"/>
    </xf>
    <xf numFmtId="38" fontId="86" fillId="3" borderId="2" xfId="0" applyNumberFormat="1" applyFont="1" applyFill="1" applyBorder="1" applyAlignment="1">
      <alignment horizontal="right"/>
    </xf>
    <xf numFmtId="49" fontId="90" fillId="0" borderId="26" xfId="0" applyNumberFormat="1" applyFont="1" applyFill="1" applyBorder="1" applyAlignment="1">
      <alignment horizontal="center" vertical="center"/>
    </xf>
    <xf numFmtId="38" fontId="86" fillId="0" borderId="26" xfId="0" applyNumberFormat="1" applyFont="1" applyBorder="1" applyAlignment="1" applyProtection="1">
      <alignment horizontal="right"/>
      <protection locked="0"/>
    </xf>
    <xf numFmtId="164" fontId="91" fillId="3" borderId="21" xfId="0" applyNumberFormat="1" applyFont="1" applyFill="1" applyBorder="1" applyAlignment="1" applyProtection="1">
      <alignment horizontal="left" vertical="center" wrapText="1" indent="1"/>
    </xf>
    <xf numFmtId="49" fontId="91" fillId="3" borderId="19" xfId="0" applyNumberFormat="1" applyFont="1" applyFill="1" applyBorder="1" applyAlignment="1" applyProtection="1">
      <alignment horizontal="center" vertical="center"/>
    </xf>
    <xf numFmtId="49" fontId="91" fillId="5" borderId="23" xfId="0" applyNumberFormat="1" applyFont="1" applyFill="1" applyBorder="1" applyAlignment="1">
      <alignment horizontal="center" vertical="center"/>
    </xf>
    <xf numFmtId="3" fontId="91" fillId="2" borderId="6" xfId="0" applyNumberFormat="1" applyFont="1" applyFill="1" applyBorder="1" applyAlignment="1">
      <alignment horizontal="left" vertical="center" wrapText="1" indent="1"/>
    </xf>
    <xf numFmtId="49" fontId="91" fillId="2" borderId="20" xfId="0" applyNumberFormat="1" applyFont="1" applyFill="1" applyBorder="1" applyAlignment="1">
      <alignment horizontal="center" vertical="center"/>
    </xf>
    <xf numFmtId="38" fontId="86" fillId="2" borderId="26" xfId="0" applyNumberFormat="1" applyFont="1" applyFill="1" applyBorder="1" applyAlignment="1">
      <alignment horizontal="right"/>
    </xf>
    <xf numFmtId="3" fontId="91" fillId="0" borderId="21" xfId="0" applyNumberFormat="1" applyFont="1" applyFill="1" applyBorder="1" applyAlignment="1">
      <alignment horizontal="left" vertical="top" wrapText="1" indent="2"/>
    </xf>
    <xf numFmtId="0" fontId="92" fillId="0" borderId="14" xfId="0" applyFont="1" applyFill="1" applyBorder="1" applyAlignment="1">
      <alignment horizontal="left" vertical="top" wrapText="1" indent="2"/>
    </xf>
    <xf numFmtId="0" fontId="92" fillId="0" borderId="0" xfId="0" applyFont="1" applyFill="1" applyBorder="1" applyAlignment="1"/>
    <xf numFmtId="0" fontId="92" fillId="0" borderId="0" xfId="0" applyFont="1" applyFill="1" applyBorder="1"/>
    <xf numFmtId="0" fontId="86" fillId="0" borderId="0" xfId="0" applyFont="1" applyBorder="1" applyAlignment="1"/>
    <xf numFmtId="0" fontId="86" fillId="0" borderId="0" xfId="0" applyFont="1"/>
    <xf numFmtId="3" fontId="91" fillId="3" borderId="9" xfId="0" applyNumberFormat="1" applyFont="1" applyFill="1" applyBorder="1" applyAlignment="1">
      <alignment horizontal="left" vertical="center" wrapText="1" indent="1"/>
    </xf>
    <xf numFmtId="49" fontId="91" fillId="3" borderId="26" xfId="0" applyNumberFormat="1" applyFont="1" applyFill="1" applyBorder="1" applyAlignment="1">
      <alignment horizontal="center" vertical="center"/>
    </xf>
    <xf numFmtId="49" fontId="91" fillId="3" borderId="18" xfId="0" applyNumberFormat="1" applyFont="1" applyFill="1" applyBorder="1" applyAlignment="1">
      <alignment horizontal="center" vertical="top"/>
    </xf>
    <xf numFmtId="49" fontId="91" fillId="3" borderId="2" xfId="0" applyNumberFormat="1" applyFont="1" applyFill="1" applyBorder="1" applyAlignment="1">
      <alignment horizontal="center" vertical="top"/>
    </xf>
    <xf numFmtId="49" fontId="90" fillId="0" borderId="14" xfId="0" applyNumberFormat="1" applyFont="1" applyFill="1" applyBorder="1" applyAlignment="1">
      <alignment horizontal="center" vertical="top"/>
    </xf>
    <xf numFmtId="0" fontId="92" fillId="0" borderId="0" xfId="0" applyFont="1" applyFill="1"/>
    <xf numFmtId="0" fontId="91" fillId="3" borderId="21" xfId="0" applyFont="1" applyFill="1" applyBorder="1" applyAlignment="1">
      <alignment horizontal="left" vertical="center" wrapText="1" indent="1"/>
    </xf>
    <xf numFmtId="49" fontId="91" fillId="3" borderId="10" xfId="0" applyNumberFormat="1" applyFont="1" applyFill="1" applyBorder="1" applyAlignment="1">
      <alignment horizontal="center" vertical="center"/>
    </xf>
    <xf numFmtId="49" fontId="90" fillId="0" borderId="18" xfId="0" applyNumberFormat="1" applyFont="1" applyBorder="1" applyAlignment="1">
      <alignment horizontal="center" vertical="center"/>
    </xf>
    <xf numFmtId="49" fontId="91" fillId="3" borderId="18" xfId="0" applyNumberFormat="1" applyFont="1" applyFill="1" applyBorder="1" applyAlignment="1">
      <alignment horizontal="center" vertical="center"/>
    </xf>
    <xf numFmtId="3" fontId="91" fillId="2" borderId="26" xfId="0" applyNumberFormat="1" applyFont="1" applyFill="1" applyBorder="1" applyAlignment="1">
      <alignment horizontal="left" vertical="center" wrapText="1" indent="1"/>
    </xf>
    <xf numFmtId="49" fontId="91" fillId="2" borderId="26" xfId="0" applyNumberFormat="1" applyFont="1" applyFill="1" applyBorder="1" applyAlignment="1">
      <alignment horizontal="center" vertical="center"/>
    </xf>
    <xf numFmtId="3" fontId="91" fillId="3" borderId="2" xfId="0" applyNumberFormat="1" applyFont="1" applyFill="1" applyBorder="1" applyAlignment="1">
      <alignment horizontal="left" vertical="center" wrapText="1" indent="1"/>
    </xf>
    <xf numFmtId="49" fontId="91" fillId="3" borderId="10" xfId="0" applyNumberFormat="1" applyFont="1" applyFill="1" applyBorder="1" applyAlignment="1">
      <alignment horizontal="center" vertical="center" wrapText="1"/>
    </xf>
    <xf numFmtId="49" fontId="90" fillId="0" borderId="17" xfId="0" applyNumberFormat="1" applyFont="1" applyBorder="1" applyAlignment="1">
      <alignment horizontal="center" vertical="top"/>
    </xf>
    <xf numFmtId="49" fontId="91" fillId="3" borderId="28" xfId="0" applyNumberFormat="1" applyFont="1" applyFill="1" applyBorder="1" applyAlignment="1">
      <alignment horizontal="center" vertical="center" wrapText="1"/>
    </xf>
    <xf numFmtId="49" fontId="90" fillId="0" borderId="2" xfId="0" applyNumberFormat="1" applyFont="1" applyBorder="1" applyAlignment="1">
      <alignment horizontal="center" vertical="center" wrapText="1"/>
    </xf>
    <xf numFmtId="38" fontId="86" fillId="3" borderId="18" xfId="0" applyNumberFormat="1" applyFont="1" applyFill="1" applyBorder="1" applyAlignment="1">
      <alignment horizontal="right"/>
    </xf>
    <xf numFmtId="38" fontId="86" fillId="3" borderId="17" xfId="0" applyNumberFormat="1" applyFont="1" applyFill="1" applyBorder="1" applyAlignment="1">
      <alignment horizontal="right"/>
    </xf>
    <xf numFmtId="164" fontId="91" fillId="3" borderId="6" xfId="0" applyNumberFormat="1" applyFont="1" applyFill="1" applyBorder="1" applyAlignment="1">
      <alignment horizontal="left" vertical="center" wrapText="1" indent="1"/>
    </xf>
    <xf numFmtId="0" fontId="90" fillId="0" borderId="2" xfId="0" applyFont="1" applyBorder="1" applyAlignment="1">
      <alignment horizontal="center" vertical="center"/>
    </xf>
    <xf numFmtId="49" fontId="90" fillId="0" borderId="2" xfId="0" applyNumberFormat="1" applyFont="1" applyFill="1" applyBorder="1" applyAlignment="1">
      <alignment horizontal="center" vertical="center"/>
    </xf>
    <xf numFmtId="3" fontId="91" fillId="0" borderId="9" xfId="0" applyNumberFormat="1" applyFont="1" applyFill="1" applyBorder="1" applyAlignment="1">
      <alignment horizontal="left" vertical="top" wrapText="1" indent="1"/>
    </xf>
    <xf numFmtId="0" fontId="92" fillId="0" borderId="8" xfId="0" applyFont="1" applyFill="1" applyBorder="1" applyAlignment="1">
      <alignment horizontal="left" vertical="top" wrapText="1"/>
    </xf>
    <xf numFmtId="38" fontId="86" fillId="0" borderId="8" xfId="0" applyNumberFormat="1" applyFont="1" applyFill="1" applyBorder="1" applyAlignment="1">
      <alignment horizontal="right"/>
    </xf>
    <xf numFmtId="38" fontId="86" fillId="0" borderId="0" xfId="0" applyNumberFormat="1" applyFont="1" applyFill="1" applyBorder="1" applyAlignment="1">
      <alignment horizontal="right"/>
    </xf>
    <xf numFmtId="0" fontId="91" fillId="2" borderId="3" xfId="0" applyFont="1" applyFill="1" applyBorder="1" applyAlignment="1">
      <alignment horizontal="left" vertical="center" wrapText="1" indent="1"/>
    </xf>
    <xf numFmtId="49" fontId="90" fillId="2"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top"/>
    </xf>
    <xf numFmtId="164" fontId="91" fillId="3" borderId="21" xfId="0" applyNumberFormat="1" applyFont="1" applyFill="1" applyBorder="1" applyAlignment="1">
      <alignment horizontal="left" vertical="top" wrapText="1" indent="1"/>
    </xf>
    <xf numFmtId="49" fontId="91" fillId="3" borderId="19" xfId="0" applyNumberFormat="1" applyFont="1" applyFill="1" applyBorder="1" applyAlignment="1">
      <alignment horizontal="center" vertical="top"/>
    </xf>
    <xf numFmtId="0" fontId="92" fillId="2" borderId="0" xfId="0" applyFont="1" applyFill="1" applyAlignment="1">
      <alignment vertical="center"/>
    </xf>
    <xf numFmtId="49" fontId="91" fillId="2" borderId="2" xfId="12" applyNumberFormat="1" applyFont="1" applyFill="1" applyBorder="1" applyAlignment="1">
      <alignment horizontal="left" vertical="center" wrapText="1" indent="1"/>
    </xf>
    <xf numFmtId="0" fontId="91" fillId="2" borderId="2" xfId="13" applyNumberFormat="1" applyFont="1" applyFill="1" applyBorder="1" applyAlignment="1">
      <alignment horizontal="center" vertical="top"/>
    </xf>
    <xf numFmtId="38" fontId="86" fillId="2" borderId="0" xfId="13" applyNumberFormat="1" applyFont="1" applyFill="1" applyBorder="1" applyAlignment="1" applyProtection="1">
      <alignment horizontal="right"/>
    </xf>
    <xf numFmtId="38" fontId="86" fillId="2" borderId="20" xfId="13" applyNumberFormat="1" applyFont="1" applyFill="1" applyBorder="1" applyAlignment="1" applyProtection="1">
      <alignment horizontal="right"/>
    </xf>
    <xf numFmtId="38" fontId="86" fillId="0" borderId="2" xfId="13" applyNumberFormat="1" applyFont="1" applyFill="1" applyBorder="1" applyAlignment="1" applyProtection="1">
      <alignment horizontal="right"/>
      <protection locked="0"/>
    </xf>
    <xf numFmtId="38" fontId="86" fillId="0" borderId="2" xfId="11" applyNumberFormat="1" applyFont="1" applyBorder="1" applyProtection="1">
      <protection locked="0"/>
    </xf>
    <xf numFmtId="0" fontId="113" fillId="0" borderId="0" xfId="11" applyFont="1"/>
    <xf numFmtId="0" fontId="90" fillId="0" borderId="6" xfId="0" applyFont="1" applyBorder="1" applyAlignment="1">
      <alignment horizontal="left" vertical="center" wrapText="1"/>
    </xf>
    <xf numFmtId="49" fontId="90" fillId="0" borderId="0" xfId="0" applyNumberFormat="1" applyFont="1" applyAlignment="1">
      <alignment horizontal="center" vertical="center"/>
    </xf>
    <xf numFmtId="0" fontId="92" fillId="0" borderId="0" xfId="0" applyFont="1" applyAlignment="1">
      <alignment horizontal="right" vertical="center"/>
    </xf>
    <xf numFmtId="38" fontId="92" fillId="0" borderId="0" xfId="0" applyNumberFormat="1" applyFont="1" applyAlignment="1">
      <alignment horizontal="right" vertical="center"/>
    </xf>
    <xf numFmtId="38" fontId="92" fillId="0" borderId="0" xfId="0" applyNumberFormat="1" applyFont="1" applyFill="1" applyAlignment="1">
      <alignment horizontal="right" vertical="center"/>
    </xf>
    <xf numFmtId="38" fontId="91" fillId="2" borderId="17" xfId="0" applyNumberFormat="1" applyFont="1" applyFill="1" applyBorder="1" applyAlignment="1">
      <alignment horizontal="center" vertical="center" wrapText="1"/>
    </xf>
    <xf numFmtId="0" fontId="90" fillId="0" borderId="2" xfId="0" applyFont="1" applyBorder="1" applyAlignment="1">
      <alignment horizontal="left" vertical="center" wrapText="1" indent="1"/>
    </xf>
    <xf numFmtId="38" fontId="92" fillId="0" borderId="0" xfId="0" applyNumberFormat="1" applyFont="1"/>
    <xf numFmtId="0" fontId="100" fillId="0" borderId="0" xfId="0" applyFont="1" applyAlignment="1">
      <alignment horizontal="left" indent="2"/>
    </xf>
    <xf numFmtId="0" fontId="100" fillId="0" borderId="0" xfId="0" applyFont="1" applyAlignment="1">
      <alignment horizontal="left"/>
    </xf>
    <xf numFmtId="0" fontId="100" fillId="0" borderId="0" xfId="0" applyFont="1" applyAlignment="1">
      <alignment horizontal="left" vertical="top" indent="2"/>
    </xf>
    <xf numFmtId="0" fontId="100" fillId="0" borderId="0" xfId="0" applyFont="1" applyAlignment="1">
      <alignment horizontal="left" vertical="top"/>
    </xf>
    <xf numFmtId="49" fontId="90" fillId="0" borderId="0" xfId="0" applyNumberFormat="1" applyFont="1" applyFill="1" applyBorder="1" applyAlignment="1" applyProtection="1">
      <alignment horizontal="left" vertical="center"/>
    </xf>
    <xf numFmtId="49" fontId="90" fillId="0" borderId="0" xfId="0" applyNumberFormat="1" applyFont="1" applyAlignment="1" applyProtection="1">
      <alignment horizontal="left" vertical="center"/>
    </xf>
    <xf numFmtId="49" fontId="91" fillId="0" borderId="2" xfId="0" applyNumberFormat="1" applyFont="1" applyFill="1" applyBorder="1" applyAlignment="1" applyProtection="1">
      <alignment horizontal="center" vertical="center" wrapText="1"/>
    </xf>
    <xf numFmtId="49" fontId="90" fillId="0" borderId="21" xfId="0" applyNumberFormat="1" applyFont="1" applyBorder="1" applyAlignment="1" applyProtection="1">
      <alignment horizontal="left" vertical="center" indent="1"/>
    </xf>
    <xf numFmtId="49" fontId="90" fillId="0" borderId="14" xfId="0" applyNumberFormat="1" applyFont="1" applyBorder="1" applyAlignment="1" applyProtection="1">
      <alignment horizontal="left" vertical="center"/>
    </xf>
    <xf numFmtId="38" fontId="86" fillId="0" borderId="2" xfId="0" applyNumberFormat="1" applyFont="1" applyBorder="1" applyAlignment="1" applyProtection="1">
      <alignment horizontal="right" vertical="center"/>
      <protection locked="0"/>
    </xf>
    <xf numFmtId="38" fontId="86" fillId="3" borderId="0" xfId="0" applyNumberFormat="1" applyFont="1" applyFill="1" applyBorder="1" applyAlignment="1" applyProtection="1">
      <alignment horizontal="right" vertical="center"/>
    </xf>
    <xf numFmtId="38" fontId="86" fillId="3" borderId="7" xfId="0" applyNumberFormat="1" applyFont="1" applyFill="1" applyBorder="1" applyAlignment="1" applyProtection="1">
      <alignment horizontal="right" vertical="center"/>
    </xf>
    <xf numFmtId="0" fontId="113" fillId="0" borderId="0" xfId="14" applyFont="1" applyFill="1"/>
    <xf numFmtId="49" fontId="91" fillId="0" borderId="2" xfId="14" applyNumberFormat="1" applyFont="1" applyFill="1" applyBorder="1" applyAlignment="1">
      <alignment horizontal="center" vertical="center" wrapText="1"/>
    </xf>
    <xf numFmtId="0" fontId="92" fillId="0" borderId="0" xfId="14" applyFont="1" applyFill="1"/>
    <xf numFmtId="164" fontId="90" fillId="0" borderId="2" xfId="14" applyNumberFormat="1" applyFont="1" applyFill="1" applyBorder="1" applyAlignment="1" applyProtection="1">
      <alignment horizontal="left" vertical="center"/>
      <protection locked="0"/>
    </xf>
    <xf numFmtId="177" fontId="90" fillId="0" borderId="2" xfId="14" applyNumberFormat="1" applyFont="1" applyFill="1" applyBorder="1" applyAlignment="1" applyProtection="1">
      <alignment horizontal="right"/>
      <protection locked="0"/>
    </xf>
    <xf numFmtId="38" fontId="86" fillId="0" borderId="2" xfId="14" applyNumberFormat="1" applyFont="1" applyFill="1" applyBorder="1" applyAlignment="1" applyProtection="1">
      <alignment horizontal="right"/>
      <protection locked="0"/>
    </xf>
    <xf numFmtId="3" fontId="86" fillId="0" borderId="2" xfId="14" applyNumberFormat="1" applyFont="1" applyFill="1" applyBorder="1" applyAlignment="1" applyProtection="1">
      <alignment horizontal="right" vertical="center"/>
      <protection locked="0"/>
    </xf>
    <xf numFmtId="0" fontId="92" fillId="0" borderId="0" xfId="14" applyFont="1" applyFill="1" applyAlignment="1"/>
    <xf numFmtId="0" fontId="90" fillId="0" borderId="0" xfId="14" applyFont="1" applyFill="1" applyAlignment="1"/>
    <xf numFmtId="38" fontId="86" fillId="0" borderId="2" xfId="14" applyNumberFormat="1" applyFont="1" applyFill="1" applyBorder="1" applyAlignment="1" applyProtection="1">
      <alignment horizontal="right" vertical="center"/>
      <protection locked="0"/>
    </xf>
    <xf numFmtId="0" fontId="113" fillId="0" borderId="0" xfId="14" applyFont="1" applyFill="1" applyAlignment="1">
      <alignment vertical="top"/>
    </xf>
    <xf numFmtId="0" fontId="86" fillId="0" borderId="2" xfId="0" applyFont="1" applyFill="1" applyBorder="1" applyAlignment="1" applyProtection="1">
      <alignment horizontal="right"/>
      <protection locked="0"/>
    </xf>
    <xf numFmtId="0" fontId="86" fillId="0" borderId="2" xfId="14" applyFont="1" applyFill="1" applyBorder="1" applyAlignment="1" applyProtection="1">
      <alignment horizontal="right" vertical="top"/>
      <protection locked="0"/>
    </xf>
    <xf numFmtId="38" fontId="86" fillId="0" borderId="2" xfId="14" applyNumberFormat="1" applyFont="1" applyFill="1" applyBorder="1" applyAlignment="1" applyProtection="1">
      <alignment horizontal="right" vertical="top"/>
      <protection locked="0"/>
    </xf>
    <xf numFmtId="38" fontId="86" fillId="0" borderId="2" xfId="14" quotePrefix="1" applyNumberFormat="1" applyFont="1" applyFill="1" applyBorder="1" applyAlignment="1" applyProtection="1">
      <alignment horizontal="right"/>
      <protection locked="0"/>
    </xf>
    <xf numFmtId="0" fontId="90" fillId="0" borderId="0" xfId="14" applyFont="1" applyFill="1" applyBorder="1" applyAlignment="1"/>
    <xf numFmtId="38" fontId="86" fillId="2" borderId="2" xfId="14" applyNumberFormat="1" applyFont="1" applyFill="1" applyBorder="1" applyAlignment="1" applyProtection="1">
      <alignment horizontal="right"/>
    </xf>
    <xf numFmtId="0" fontId="113" fillId="0" borderId="0" xfId="14" applyFont="1" applyFill="1" applyAlignment="1"/>
    <xf numFmtId="0" fontId="90" fillId="0" borderId="0" xfId="14" applyFont="1" applyFill="1" applyAlignment="1">
      <alignment vertical="top"/>
    </xf>
    <xf numFmtId="0" fontId="90" fillId="0" borderId="0" xfId="14" applyFont="1" applyFill="1" applyAlignment="1">
      <alignment horizontal="left" indent="1"/>
    </xf>
    <xf numFmtId="49" fontId="90" fillId="0" borderId="0" xfId="14" applyNumberFormat="1" applyFont="1" applyFill="1" applyAlignment="1">
      <alignment horizontal="right" vertical="center"/>
    </xf>
    <xf numFmtId="0" fontId="90" fillId="0" borderId="0" xfId="14" applyFont="1" applyFill="1" applyAlignment="1">
      <alignment horizontal="left" vertical="center" indent="1"/>
    </xf>
    <xf numFmtId="0" fontId="90" fillId="0" borderId="0" xfId="14" applyFont="1" applyFill="1" applyAlignment="1">
      <alignment vertical="center"/>
    </xf>
    <xf numFmtId="0" fontId="90" fillId="0" borderId="0" xfId="14" applyFont="1" applyFill="1" applyAlignment="1">
      <alignment horizontal="left" vertical="top" indent="1"/>
    </xf>
    <xf numFmtId="0" fontId="90" fillId="0" borderId="0" xfId="14" applyFont="1" applyFill="1" applyAlignment="1">
      <alignment horizontal="left"/>
    </xf>
    <xf numFmtId="0" fontId="113" fillId="0" borderId="0" xfId="14" applyFont="1" applyFill="1" applyBorder="1" applyAlignment="1">
      <alignment horizontal="left" vertical="center"/>
    </xf>
    <xf numFmtId="0" fontId="90" fillId="0" borderId="0" xfId="14" applyFont="1" applyFill="1" applyBorder="1" applyAlignment="1">
      <alignment horizontal="left"/>
    </xf>
    <xf numFmtId="49" fontId="90" fillId="0" borderId="0" xfId="14" applyNumberFormat="1" applyFont="1" applyFill="1" applyBorder="1" applyAlignment="1">
      <alignment horizontal="right"/>
    </xf>
    <xf numFmtId="0" fontId="92" fillId="0" borderId="16" xfId="14" applyFont="1" applyFill="1" applyBorder="1" applyAlignment="1" applyProtection="1">
      <protection locked="0"/>
    </xf>
    <xf numFmtId="49" fontId="90" fillId="0" borderId="0" xfId="14" applyNumberFormat="1" applyFont="1" applyFill="1" applyAlignment="1">
      <alignment horizontal="left" vertical="center"/>
    </xf>
    <xf numFmtId="49" fontId="100" fillId="0" borderId="0" xfId="14" applyNumberFormat="1" applyFont="1" applyFill="1" applyAlignment="1">
      <alignment horizontal="left" vertical="center"/>
    </xf>
    <xf numFmtId="0" fontId="91" fillId="0" borderId="34" xfId="0" applyFont="1" applyBorder="1" applyAlignment="1" applyProtection="1">
      <alignment horizontal="center" vertical="center" wrapText="1"/>
    </xf>
    <xf numFmtId="0" fontId="91" fillId="0" borderId="11" xfId="0" applyFont="1" applyFill="1" applyBorder="1" applyAlignment="1" applyProtection="1">
      <alignment horizontal="center" vertical="center"/>
    </xf>
    <xf numFmtId="0" fontId="91" fillId="0" borderId="11" xfId="0" applyFont="1" applyFill="1" applyBorder="1" applyAlignment="1" applyProtection="1">
      <alignment horizontal="center" vertical="center" wrapText="1"/>
    </xf>
    <xf numFmtId="0" fontId="92" fillId="0" borderId="35" xfId="0" applyFont="1" applyBorder="1" applyAlignment="1" applyProtection="1">
      <alignment vertical="center"/>
    </xf>
    <xf numFmtId="38" fontId="86" fillId="0" borderId="11" xfId="0" applyNumberFormat="1" applyFont="1" applyBorder="1" applyAlignment="1" applyProtection="1">
      <alignment vertical="center"/>
      <protection locked="0"/>
    </xf>
    <xf numFmtId="38" fontId="86" fillId="0" borderId="11" xfId="0" applyNumberFormat="1" applyFont="1" applyFill="1" applyBorder="1" applyAlignment="1" applyProtection="1">
      <alignment horizontal="right" vertical="center"/>
      <protection locked="0"/>
    </xf>
    <xf numFmtId="0" fontId="92" fillId="2" borderId="35" xfId="0" applyFont="1" applyFill="1" applyBorder="1" applyAlignment="1" applyProtection="1">
      <alignment vertical="center"/>
    </xf>
    <xf numFmtId="38" fontId="86" fillId="2" borderId="36" xfId="0" applyNumberFormat="1" applyFont="1" applyFill="1" applyBorder="1" applyAlignment="1" applyProtection="1">
      <alignment vertical="center"/>
    </xf>
    <xf numFmtId="38" fontId="86" fillId="2" borderId="11" xfId="0" applyNumberFormat="1" applyFont="1" applyFill="1" applyBorder="1" applyAlignment="1" applyProtection="1">
      <alignment vertical="center"/>
    </xf>
    <xf numFmtId="38" fontId="86" fillId="2" borderId="36" xfId="0" applyNumberFormat="1" applyFont="1" applyFill="1" applyBorder="1" applyAlignment="1" applyProtection="1">
      <alignment horizontal="right" vertical="center"/>
    </xf>
    <xf numFmtId="49" fontId="90" fillId="0" borderId="35" xfId="0" applyNumberFormat="1" applyFont="1" applyBorder="1" applyAlignment="1" applyProtection="1">
      <alignment horizontal="center" vertical="center" wrapText="1"/>
    </xf>
    <xf numFmtId="38" fontId="86" fillId="2" borderId="37" xfId="0" applyNumberFormat="1" applyFont="1" applyFill="1" applyBorder="1" applyAlignment="1" applyProtection="1">
      <alignment vertical="center"/>
    </xf>
    <xf numFmtId="38" fontId="86" fillId="0" borderId="11" xfId="0" applyNumberFormat="1" applyFont="1" applyFill="1" applyBorder="1" applyAlignment="1" applyProtection="1">
      <alignment vertical="center"/>
      <protection locked="0"/>
    </xf>
    <xf numFmtId="38" fontId="86" fillId="2" borderId="37" xfId="0" applyNumberFormat="1" applyFont="1" applyFill="1" applyBorder="1" applyAlignment="1" applyProtection="1">
      <alignment horizontal="right" vertical="center"/>
    </xf>
    <xf numFmtId="0" fontId="90" fillId="0" borderId="38" xfId="0" applyFont="1" applyBorder="1" applyAlignment="1" applyProtection="1">
      <alignment horizontal="left" indent="1"/>
    </xf>
    <xf numFmtId="0" fontId="90" fillId="0" borderId="39" xfId="0" applyFont="1" applyBorder="1" applyAlignment="1" applyProtection="1">
      <alignment horizontal="left" indent="1"/>
    </xf>
    <xf numFmtId="0" fontId="92" fillId="0" borderId="35" xfId="0" applyFont="1" applyBorder="1" applyAlignment="1">
      <alignment horizontal="left" indent="1"/>
    </xf>
    <xf numFmtId="49" fontId="90" fillId="0" borderId="35" xfId="0" applyNumberFormat="1" applyFont="1" applyBorder="1" applyAlignment="1" applyProtection="1">
      <alignment horizontal="center" vertical="center"/>
    </xf>
    <xf numFmtId="0" fontId="90" fillId="0" borderId="38" xfId="0" applyFont="1" applyBorder="1" applyAlignment="1" applyProtection="1">
      <alignment horizontal="left" vertical="center"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38" fontId="86" fillId="2" borderId="11" xfId="0" applyNumberFormat="1" applyFont="1" applyFill="1" applyBorder="1" applyAlignment="1" applyProtection="1">
      <alignment horizontal="right" vertical="center"/>
    </xf>
    <xf numFmtId="38" fontId="86" fillId="2" borderId="40" xfId="0" applyNumberFormat="1" applyFont="1" applyFill="1" applyBorder="1" applyAlignment="1" applyProtection="1">
      <alignment vertical="center"/>
    </xf>
    <xf numFmtId="49" fontId="90" fillId="0" borderId="39" xfId="0" applyNumberFormat="1" applyFont="1" applyBorder="1" applyAlignment="1" applyProtection="1">
      <alignment horizontal="center" vertical="center"/>
    </xf>
    <xf numFmtId="38" fontId="86" fillId="0" borderId="35" xfId="0" applyNumberFormat="1" applyFont="1" applyBorder="1" applyAlignment="1" applyProtection="1">
      <alignment vertical="center"/>
      <protection locked="0"/>
    </xf>
    <xf numFmtId="49" fontId="90" fillId="2" borderId="41" xfId="0" applyNumberFormat="1" applyFont="1" applyFill="1" applyBorder="1" applyAlignment="1" applyProtection="1">
      <alignment horizontal="center" vertical="center"/>
    </xf>
    <xf numFmtId="0" fontId="86" fillId="2" borderId="42" xfId="0" applyFont="1" applyFill="1" applyBorder="1" applyAlignment="1" applyProtection="1">
      <alignment horizontal="right" vertical="center"/>
    </xf>
    <xf numFmtId="0" fontId="86" fillId="2" borderId="43" xfId="0" applyFont="1" applyFill="1" applyBorder="1" applyAlignment="1" applyProtection="1">
      <alignment horizontal="right" vertical="center"/>
    </xf>
    <xf numFmtId="0" fontId="86" fillId="2" borderId="44" xfId="0" applyFont="1" applyFill="1" applyBorder="1" applyAlignment="1" applyProtection="1">
      <alignment horizontal="right" vertical="center"/>
    </xf>
    <xf numFmtId="49" fontId="90" fillId="0" borderId="11" xfId="0" applyNumberFormat="1" applyFont="1" applyBorder="1" applyAlignment="1" applyProtection="1">
      <alignment horizontal="center" vertical="center"/>
    </xf>
    <xf numFmtId="49" fontId="90" fillId="3" borderId="11" xfId="0" applyNumberFormat="1" applyFont="1" applyFill="1" applyBorder="1" applyAlignment="1" applyProtection="1">
      <alignment horizontal="center" vertical="center"/>
    </xf>
    <xf numFmtId="38" fontId="86" fillId="3" borderId="36" xfId="0" applyNumberFormat="1" applyFont="1" applyFill="1" applyBorder="1" applyAlignment="1" applyProtection="1">
      <alignment vertical="center"/>
    </xf>
    <xf numFmtId="38" fontId="86" fillId="3" borderId="40" xfId="0" applyNumberFormat="1" applyFont="1" applyFill="1" applyBorder="1" applyAlignment="1" applyProtection="1">
      <alignment vertical="center"/>
    </xf>
    <xf numFmtId="38" fontId="86" fillId="3" borderId="37"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horizontal="right" vertical="center"/>
    </xf>
    <xf numFmtId="38" fontId="86" fillId="2" borderId="40" xfId="0" applyNumberFormat="1" applyFont="1" applyFill="1" applyBorder="1" applyAlignment="1" applyProtection="1">
      <alignment horizontal="right" vertical="center"/>
    </xf>
    <xf numFmtId="38" fontId="86" fillId="3" borderId="37" xfId="0" applyNumberFormat="1" applyFont="1" applyFill="1" applyBorder="1" applyAlignment="1" applyProtection="1">
      <alignment vertical="center"/>
    </xf>
    <xf numFmtId="38" fontId="86" fillId="0" borderId="37" xfId="0" applyNumberFormat="1" applyFont="1" applyFill="1" applyBorder="1" applyAlignment="1" applyProtection="1">
      <alignment horizontal="right" vertical="center"/>
      <protection locked="0"/>
    </xf>
    <xf numFmtId="0" fontId="91" fillId="0" borderId="38" xfId="0" applyFont="1" applyFill="1" applyBorder="1" applyAlignment="1">
      <alignment horizontal="left" indent="2"/>
    </xf>
    <xf numFmtId="0" fontId="91" fillId="0" borderId="39" xfId="0" applyFont="1" applyFill="1" applyBorder="1" applyAlignment="1" applyProtection="1">
      <alignment horizontal="left" vertical="center"/>
    </xf>
    <xf numFmtId="0" fontId="92" fillId="0" borderId="35" xfId="0" applyFont="1" applyBorder="1" applyAlignment="1" applyProtection="1"/>
    <xf numFmtId="0" fontId="90" fillId="0" borderId="11" xfId="0" applyFont="1" applyFill="1" applyBorder="1" applyAlignment="1">
      <alignment horizontal="center" wrapText="1"/>
    </xf>
    <xf numFmtId="38" fontId="86" fillId="0" borderId="37" xfId="0" applyNumberFormat="1" applyFont="1" applyFill="1" applyBorder="1" applyAlignment="1" applyProtection="1">
      <alignment vertical="center"/>
      <protection locked="0"/>
    </xf>
    <xf numFmtId="0" fontId="86" fillId="0" borderId="45" xfId="0" applyFont="1" applyBorder="1" applyAlignment="1" applyProtection="1">
      <alignment vertical="center"/>
    </xf>
    <xf numFmtId="0" fontId="92" fillId="0" borderId="34" xfId="0" applyFont="1" applyBorder="1" applyProtection="1"/>
    <xf numFmtId="0" fontId="92" fillId="0" borderId="44" xfId="0" applyFont="1" applyBorder="1" applyProtection="1"/>
    <xf numFmtId="0" fontId="101" fillId="0" borderId="0" xfId="0" applyFont="1" applyBorder="1" applyAlignment="1" applyProtection="1">
      <alignment horizontal="center"/>
    </xf>
    <xf numFmtId="0" fontId="101" fillId="0" borderId="11" xfId="0" applyFont="1" applyBorder="1" applyAlignment="1" applyProtection="1">
      <alignment horizontal="center"/>
      <protection locked="0"/>
    </xf>
    <xf numFmtId="0" fontId="90" fillId="0" borderId="0" xfId="0" applyFont="1" applyAlignment="1" applyProtection="1">
      <alignment horizontal="left" vertical="center" indent="1"/>
    </xf>
    <xf numFmtId="0" fontId="90" fillId="0" borderId="46" xfId="0" applyFont="1" applyBorder="1" applyAlignment="1" applyProtection="1">
      <alignment vertical="center"/>
    </xf>
    <xf numFmtId="0" fontId="90" fillId="0" borderId="0" xfId="0" applyFont="1" applyAlignment="1" applyProtection="1">
      <alignment horizontal="left" indent="1"/>
    </xf>
    <xf numFmtId="0" fontId="90" fillId="0" borderId="11" xfId="0" applyFont="1" applyBorder="1" applyAlignment="1" applyProtection="1">
      <alignment horizontal="left" vertical="center"/>
    </xf>
    <xf numFmtId="0" fontId="100" fillId="0" borderId="46" xfId="0" applyFont="1" applyBorder="1" applyAlignment="1" applyProtection="1"/>
    <xf numFmtId="0" fontId="86" fillId="0" borderId="44" xfId="0" applyFont="1" applyBorder="1" applyAlignment="1" applyProtection="1">
      <alignment vertical="center"/>
    </xf>
    <xf numFmtId="0" fontId="100" fillId="0" borderId="46" xfId="0" applyFont="1" applyBorder="1" applyAlignment="1" applyProtection="1">
      <alignment vertical="top"/>
    </xf>
    <xf numFmtId="0" fontId="92" fillId="2" borderId="39" xfId="0" applyFont="1" applyFill="1" applyBorder="1" applyProtection="1"/>
    <xf numFmtId="0" fontId="86" fillId="2" borderId="11" xfId="0" applyFont="1" applyFill="1" applyBorder="1" applyAlignment="1" applyProtection="1">
      <alignment vertical="center"/>
    </xf>
    <xf numFmtId="0" fontId="119" fillId="0" borderId="0" xfId="0" applyFont="1" applyAlignment="1" applyProtection="1">
      <alignment horizontal="left" indent="2"/>
    </xf>
    <xf numFmtId="0" fontId="90" fillId="0" borderId="39" xfId="0" applyFont="1" applyBorder="1" applyAlignment="1" applyProtection="1">
      <alignment vertical="center"/>
    </xf>
    <xf numFmtId="0" fontId="90" fillId="0" borderId="35" xfId="0" applyFont="1" applyBorder="1" applyAlignment="1" applyProtection="1">
      <alignment vertical="center"/>
    </xf>
    <xf numFmtId="0" fontId="90" fillId="0" borderId="39" xfId="0" applyFont="1" applyBorder="1" applyAlignment="1" applyProtection="1">
      <alignment horizontal="left" vertical="center" indent="1"/>
    </xf>
    <xf numFmtId="0" fontId="119" fillId="0" borderId="0" xfId="0" applyFont="1" applyAlignment="1" applyProtection="1">
      <alignment horizontal="left" vertical="top"/>
    </xf>
    <xf numFmtId="0" fontId="90" fillId="0" borderId="0" xfId="0" applyFont="1" applyAlignment="1" applyProtection="1">
      <alignment vertical="top"/>
    </xf>
    <xf numFmtId="0" fontId="92" fillId="0" borderId="0" xfId="0" applyFont="1" applyAlignment="1" applyProtection="1">
      <alignment vertical="top"/>
    </xf>
    <xf numFmtId="0" fontId="92" fillId="0" borderId="0" xfId="0" applyFont="1" applyBorder="1" applyAlignment="1" applyProtection="1">
      <alignment vertical="top"/>
    </xf>
    <xf numFmtId="0" fontId="91" fillId="2" borderId="38" xfId="0" applyFont="1" applyFill="1" applyBorder="1" applyAlignment="1" applyProtection="1">
      <alignment vertical="center"/>
    </xf>
    <xf numFmtId="0" fontId="107" fillId="0" borderId="45" xfId="0" applyFont="1" applyFill="1" applyBorder="1" applyAlignment="1" applyProtection="1">
      <alignment horizontal="left" indent="2"/>
    </xf>
    <xf numFmtId="0" fontId="92" fillId="0" borderId="34" xfId="0" applyFont="1" applyBorder="1" applyAlignment="1">
      <alignment horizontal="left" vertical="center"/>
    </xf>
    <xf numFmtId="0" fontId="92" fillId="0" borderId="34" xfId="0" applyFont="1" applyFill="1" applyBorder="1" applyAlignment="1" applyProtection="1">
      <alignment vertical="center"/>
    </xf>
    <xf numFmtId="0" fontId="85" fillId="0" borderId="34" xfId="0" applyFont="1" applyFill="1" applyBorder="1" applyAlignment="1" applyProtection="1">
      <alignment horizontal="left" vertical="center"/>
    </xf>
    <xf numFmtId="0" fontId="92" fillId="0" borderId="34" xfId="0" applyFont="1" applyFill="1" applyBorder="1" applyAlignment="1">
      <alignment horizontal="left" vertical="center"/>
    </xf>
    <xf numFmtId="0" fontId="91" fillId="0" borderId="45" xfId="0" applyFont="1" applyBorder="1" applyAlignment="1" applyProtection="1">
      <alignment horizontal="center" vertical="center" wrapText="1"/>
    </xf>
    <xf numFmtId="0" fontId="91" fillId="0" borderId="37" xfId="0" applyFont="1" applyBorder="1" applyAlignment="1" applyProtection="1">
      <alignment horizontal="center" vertical="center" wrapText="1"/>
    </xf>
    <xf numFmtId="0" fontId="85" fillId="0" borderId="37" xfId="0" applyFont="1" applyBorder="1" applyAlignment="1" applyProtection="1">
      <alignment horizontal="center" vertical="center" wrapText="1"/>
    </xf>
    <xf numFmtId="0" fontId="92" fillId="0" borderId="0" xfId="0" applyFont="1" applyAlignment="1" applyProtection="1">
      <alignment horizontal="center" vertical="center" wrapText="1"/>
    </xf>
    <xf numFmtId="38" fontId="86" fillId="0" borderId="40" xfId="0" applyNumberFormat="1" applyFont="1" applyFill="1" applyBorder="1" applyAlignment="1" applyProtection="1">
      <alignment horizontal="right" vertical="center"/>
      <protection locked="0"/>
    </xf>
    <xf numFmtId="0" fontId="91" fillId="2" borderId="40" xfId="0" applyFont="1" applyFill="1" applyBorder="1" applyAlignment="1" applyProtection="1">
      <alignment horizontal="center" vertical="center" wrapText="1"/>
    </xf>
    <xf numFmtId="38" fontId="91" fillId="2" borderId="40" xfId="0" quotePrefix="1" applyNumberFormat="1" applyFont="1" applyFill="1" applyBorder="1" applyAlignment="1" applyProtection="1">
      <alignment horizontal="center" vertical="center"/>
    </xf>
    <xf numFmtId="49" fontId="86" fillId="2" borderId="36" xfId="0" applyNumberFormat="1" applyFont="1" applyFill="1" applyBorder="1" applyAlignment="1" applyProtection="1">
      <alignment horizontal="right" vertical="center"/>
    </xf>
    <xf numFmtId="49" fontId="86" fillId="2" borderId="40" xfId="0" applyNumberFormat="1" applyFont="1" applyFill="1" applyBorder="1" applyAlignment="1" applyProtection="1">
      <alignment horizontal="right" vertical="center"/>
    </xf>
    <xf numFmtId="0" fontId="90" fillId="0" borderId="11" xfId="0" applyFont="1" applyBorder="1" applyAlignment="1" applyProtection="1">
      <alignment horizontal="center" vertical="center"/>
    </xf>
    <xf numFmtId="38" fontId="86" fillId="0" borderId="37" xfId="0" applyNumberFormat="1" applyFont="1" applyBorder="1" applyAlignment="1" applyProtection="1">
      <alignment horizontal="right" vertical="center"/>
      <protection locked="0"/>
    </xf>
    <xf numFmtId="49" fontId="86" fillId="3" borderId="37" xfId="0" applyNumberFormat="1" applyFont="1" applyFill="1" applyBorder="1" applyAlignment="1" applyProtection="1">
      <alignment horizontal="right" vertical="center"/>
    </xf>
    <xf numFmtId="38" fontId="91" fillId="2" borderId="40" xfId="0" applyNumberFormat="1" applyFont="1" applyFill="1" applyBorder="1" applyAlignment="1" applyProtection="1">
      <alignment horizontal="center" vertical="center"/>
    </xf>
    <xf numFmtId="38" fontId="86" fillId="0" borderId="11" xfId="0" applyNumberFormat="1" applyFont="1" applyBorder="1" applyAlignment="1" applyProtection="1">
      <alignment horizontal="right" vertical="center"/>
      <protection locked="0"/>
    </xf>
    <xf numFmtId="0" fontId="90" fillId="0" borderId="38" xfId="0" applyFont="1" applyBorder="1" applyAlignment="1" applyProtection="1">
      <alignment horizontal="left" vertical="center" wrapText="1" indent="1"/>
    </xf>
    <xf numFmtId="38" fontId="86" fillId="0" borderId="11" xfId="0" applyNumberFormat="1" applyFont="1" applyBorder="1" applyAlignment="1" applyProtection="1">
      <alignment horizontal="right"/>
      <protection locked="0"/>
    </xf>
    <xf numFmtId="38" fontId="86" fillId="0" borderId="11" xfId="0" applyNumberFormat="1" applyFont="1" applyFill="1" applyBorder="1" applyAlignment="1" applyProtection="1">
      <alignment horizontal="right"/>
      <protection locked="0"/>
    </xf>
    <xf numFmtId="0" fontId="90" fillId="0" borderId="38" xfId="0" applyFont="1" applyBorder="1" applyAlignment="1" applyProtection="1">
      <alignment horizontal="left" vertical="center" wrapText="1" indent="2"/>
    </xf>
    <xf numFmtId="49" fontId="91" fillId="2" borderId="40" xfId="0" applyNumberFormat="1" applyFont="1" applyFill="1" applyBorder="1" applyAlignment="1" applyProtection="1">
      <alignment horizontal="center" vertical="center"/>
    </xf>
    <xf numFmtId="38" fontId="86" fillId="2" borderId="43" xfId="0" applyNumberFormat="1" applyFont="1" applyFill="1" applyBorder="1" applyAlignment="1" applyProtection="1">
      <alignment horizontal="right" vertical="center"/>
    </xf>
    <xf numFmtId="0" fontId="92" fillId="2" borderId="37" xfId="0" applyFont="1" applyFill="1" applyBorder="1" applyAlignment="1" applyProtection="1">
      <alignment vertical="center"/>
    </xf>
    <xf numFmtId="0" fontId="92" fillId="0" borderId="0" xfId="0" applyFont="1" applyAlignment="1" applyProtection="1">
      <alignment horizontal="right" vertical="center" indent="1"/>
    </xf>
    <xf numFmtId="0" fontId="90" fillId="0" borderId="0" xfId="0" applyFont="1" applyAlignment="1" applyProtection="1">
      <alignment horizontal="right" vertical="center" indent="1"/>
    </xf>
    <xf numFmtId="0" fontId="90" fillId="0" borderId="0" xfId="0" applyFont="1" applyBorder="1" applyAlignment="1" applyProtection="1">
      <alignment horizontal="right" vertical="center" indent="1"/>
    </xf>
    <xf numFmtId="0" fontId="90" fillId="0" borderId="47" xfId="15" applyFont="1" applyFill="1" applyBorder="1" applyAlignment="1">
      <alignment vertical="center"/>
    </xf>
    <xf numFmtId="0" fontId="90" fillId="0" borderId="0" xfId="15" applyFont="1" applyAlignment="1">
      <alignment vertical="center"/>
    </xf>
    <xf numFmtId="0" fontId="90" fillId="0" borderId="47" xfId="15" applyFont="1" applyFill="1" applyBorder="1" applyAlignment="1">
      <alignment horizontal="centerContinuous" vertical="center"/>
    </xf>
    <xf numFmtId="0" fontId="120" fillId="0" borderId="0" xfId="15" applyFont="1" applyBorder="1" applyAlignment="1">
      <alignment vertical="top"/>
    </xf>
    <xf numFmtId="0" fontId="90" fillId="0" borderId="0" xfId="15" applyFont="1" applyBorder="1" applyAlignment="1">
      <alignment vertical="center"/>
    </xf>
    <xf numFmtId="0" fontId="90" fillId="0" borderId="0" xfId="15" applyFont="1" applyBorder="1" applyAlignment="1">
      <alignment horizontal="right" vertical="center"/>
    </xf>
    <xf numFmtId="0" fontId="121" fillId="0" borderId="0" xfId="15" applyFont="1" applyFill="1" applyAlignment="1">
      <alignment horizontal="left" vertical="center" indent="1"/>
    </xf>
    <xf numFmtId="0" fontId="121" fillId="0" borderId="0" xfId="15" applyFont="1" applyAlignment="1">
      <alignment horizontal="center" vertical="center"/>
    </xf>
    <xf numFmtId="0" fontId="90" fillId="0" borderId="0" xfId="15" applyFont="1" applyAlignment="1">
      <alignment horizontal="right" vertical="center"/>
    </xf>
    <xf numFmtId="0" fontId="121" fillId="0" borderId="0" xfId="15" applyFont="1" applyAlignment="1">
      <alignment vertical="center"/>
    </xf>
    <xf numFmtId="0" fontId="90" fillId="0" borderId="0" xfId="15" applyFont="1" applyFill="1" applyAlignment="1">
      <alignment vertical="center"/>
    </xf>
    <xf numFmtId="0" fontId="91" fillId="0" borderId="0" xfId="15" applyFont="1" applyFill="1" applyBorder="1" applyAlignment="1">
      <alignment horizontal="left"/>
    </xf>
    <xf numFmtId="0" fontId="90" fillId="0" borderId="0" xfId="15" applyFont="1" applyFill="1" applyBorder="1" applyAlignment="1">
      <alignment vertical="center"/>
    </xf>
    <xf numFmtId="0" fontId="90" fillId="0" borderId="0" xfId="15" applyFont="1" applyFill="1" applyBorder="1" applyAlignment="1">
      <alignment horizontal="right" vertical="center"/>
    </xf>
    <xf numFmtId="0" fontId="90" fillId="0" borderId="0" xfId="15" applyFont="1" applyFill="1" applyAlignment="1">
      <alignment horizontal="left" vertical="center"/>
    </xf>
    <xf numFmtId="49" fontId="90" fillId="0" borderId="0" xfId="15" applyNumberFormat="1" applyFont="1" applyFill="1" applyAlignment="1">
      <alignment horizontal="left" vertical="center"/>
    </xf>
    <xf numFmtId="0" fontId="90" fillId="0" borderId="0" xfId="15" applyFont="1" applyFill="1" applyAlignment="1">
      <alignment horizontal="right" vertical="center"/>
    </xf>
    <xf numFmtId="3" fontId="90" fillId="0" borderId="0" xfId="15" applyNumberFormat="1" applyFont="1" applyFill="1" applyAlignment="1">
      <alignment vertical="center"/>
    </xf>
    <xf numFmtId="3" fontId="90" fillId="0" borderId="0" xfId="15" applyNumberFormat="1" applyFont="1" applyFill="1" applyBorder="1" applyAlignment="1">
      <alignment vertical="center"/>
    </xf>
    <xf numFmtId="0" fontId="91" fillId="0" borderId="0" xfId="15" applyFont="1" applyFill="1" applyBorder="1" applyAlignment="1">
      <alignment horizontal="left" vertical="center"/>
    </xf>
    <xf numFmtId="0" fontId="90" fillId="0" borderId="0" xfId="15" applyFont="1" applyFill="1" applyAlignment="1">
      <alignment horizontal="center" vertical="center"/>
    </xf>
    <xf numFmtId="0" fontId="90" fillId="0" borderId="0" xfId="15" applyFont="1" applyFill="1" applyAlignment="1">
      <alignment vertical="center" wrapText="1"/>
    </xf>
    <xf numFmtId="0" fontId="90" fillId="0" borderId="0" xfId="15" applyFont="1" applyFill="1" applyAlignment="1">
      <alignment horizontal="center" vertical="top"/>
    </xf>
    <xf numFmtId="0" fontId="90" fillId="0" borderId="0" xfId="15" applyFont="1" applyFill="1" applyAlignment="1">
      <alignment vertical="top" wrapText="1"/>
    </xf>
    <xf numFmtId="0" fontId="90" fillId="0" borderId="0" xfId="15" applyFont="1" applyFill="1" applyBorder="1" applyAlignment="1">
      <alignment horizontal="right" vertical="top"/>
    </xf>
    <xf numFmtId="1" fontId="90" fillId="0" borderId="0" xfId="15" applyNumberFormat="1" applyFont="1" applyFill="1" applyAlignment="1">
      <alignment horizontal="center" vertical="center"/>
    </xf>
    <xf numFmtId="1" fontId="90" fillId="0" borderId="0" xfId="15" applyNumberFormat="1" applyFont="1" applyFill="1" applyAlignment="1">
      <alignment horizontal="left" vertical="center"/>
    </xf>
    <xf numFmtId="38" fontId="90" fillId="0" borderId="0" xfId="15" applyNumberFormat="1" applyFont="1" applyFill="1" applyAlignment="1">
      <alignment horizontal="right"/>
    </xf>
    <xf numFmtId="0" fontId="90" fillId="0" borderId="0" xfId="15" quotePrefix="1" applyFont="1" applyFill="1" applyAlignment="1">
      <alignment horizontal="left" vertical="center" wrapText="1"/>
    </xf>
    <xf numFmtId="167" fontId="90" fillId="0" borderId="0" xfId="15" applyNumberFormat="1" applyFont="1" applyFill="1" applyBorder="1" applyAlignment="1" applyProtection="1">
      <alignment horizontal="right" vertical="center"/>
    </xf>
    <xf numFmtId="0" fontId="90" fillId="0" borderId="0" xfId="15" applyFont="1" applyFill="1" applyAlignment="1">
      <alignment horizontal="left" vertical="center" wrapText="1"/>
    </xf>
    <xf numFmtId="49" fontId="90" fillId="0" borderId="0" xfId="15" applyNumberFormat="1" applyFont="1" applyFill="1" applyAlignment="1">
      <alignment horizontal="center" vertical="center"/>
    </xf>
    <xf numFmtId="3" fontId="90" fillId="0" borderId="0" xfId="15" quotePrefix="1" applyNumberFormat="1" applyFont="1" applyFill="1" applyAlignment="1">
      <alignment horizontal="left" vertical="center" wrapText="1"/>
    </xf>
    <xf numFmtId="3" fontId="90" fillId="0" borderId="0" xfId="15" applyNumberFormat="1" applyFont="1" applyFill="1" applyAlignment="1">
      <alignment vertical="center" wrapText="1"/>
    </xf>
    <xf numFmtId="0" fontId="90" fillId="0" borderId="0" xfId="15" applyNumberFormat="1" applyFont="1" applyFill="1" applyAlignment="1">
      <alignment horizontal="center" vertical="center"/>
    </xf>
    <xf numFmtId="3" fontId="90" fillId="0" borderId="0" xfId="15" applyNumberFormat="1" applyFont="1" applyFill="1" applyAlignment="1">
      <alignment horizontal="center" vertical="center" wrapText="1"/>
    </xf>
    <xf numFmtId="3" fontId="90" fillId="0" borderId="0" xfId="15" applyNumberFormat="1" applyFont="1" applyAlignment="1">
      <alignment vertical="center"/>
    </xf>
    <xf numFmtId="3" fontId="90" fillId="0" borderId="0" xfId="15" applyNumberFormat="1" applyFont="1" applyFill="1" applyAlignment="1">
      <alignment horizontal="left" vertical="center" wrapText="1"/>
    </xf>
    <xf numFmtId="0" fontId="90" fillId="0" borderId="0" xfId="15" applyFont="1" applyAlignment="1">
      <alignment horizontal="left" vertical="center"/>
    </xf>
    <xf numFmtId="0" fontId="90" fillId="0" borderId="0" xfId="15" applyFont="1" applyAlignment="1">
      <alignment horizontal="center" vertical="center"/>
    </xf>
    <xf numFmtId="0" fontId="90" fillId="0" borderId="0" xfId="15" applyFont="1" applyFill="1" applyAlignment="1">
      <alignment horizontal="left" vertical="top"/>
    </xf>
    <xf numFmtId="49" fontId="90" fillId="0" borderId="0" xfId="15" applyNumberFormat="1" applyFont="1" applyFill="1" applyAlignment="1">
      <alignment horizontal="center" vertical="top"/>
    </xf>
    <xf numFmtId="3" fontId="90" fillId="0" borderId="0" xfId="15" applyNumberFormat="1" applyFont="1" applyFill="1" applyAlignment="1">
      <alignment horizontal="left" vertical="top" wrapText="1"/>
    </xf>
    <xf numFmtId="40" fontId="90" fillId="0" borderId="34" xfId="15" applyNumberFormat="1" applyFont="1" applyFill="1" applyBorder="1" applyAlignment="1" applyProtection="1">
      <alignment horizontal="right"/>
      <protection locked="0"/>
    </xf>
    <xf numFmtId="0" fontId="90" fillId="0" borderId="0" xfId="15" applyFont="1" applyFill="1" applyBorder="1" applyAlignment="1">
      <alignment horizontal="left" vertical="center"/>
    </xf>
    <xf numFmtId="0" fontId="91" fillId="0" borderId="0" xfId="15" quotePrefix="1" applyFont="1" applyFill="1" applyAlignment="1">
      <alignment horizontal="left" vertical="center"/>
    </xf>
    <xf numFmtId="0" fontId="91" fillId="0" borderId="0" xfId="15" applyFont="1" applyFill="1" applyAlignment="1">
      <alignment horizontal="right" vertical="center"/>
    </xf>
    <xf numFmtId="4" fontId="91" fillId="0" borderId="0" xfId="15" applyNumberFormat="1" applyFont="1" applyFill="1" applyBorder="1" applyAlignment="1" applyProtection="1">
      <alignment vertical="center"/>
    </xf>
    <xf numFmtId="0" fontId="90" fillId="0" borderId="0" xfId="15" applyFont="1" applyFill="1" applyAlignment="1" applyProtection="1">
      <alignment horizontal="left" vertical="center"/>
    </xf>
    <xf numFmtId="0" fontId="91" fillId="0" borderId="0" xfId="16" applyFont="1" applyFill="1" applyBorder="1" applyAlignment="1">
      <alignment vertical="center"/>
    </xf>
    <xf numFmtId="0" fontId="90" fillId="0" borderId="0" xfId="16" applyFont="1" applyFill="1" applyBorder="1" applyAlignment="1">
      <alignment vertical="center"/>
    </xf>
    <xf numFmtId="0" fontId="90" fillId="0" borderId="0" xfId="16" applyFont="1" applyFill="1" applyBorder="1" applyAlignment="1">
      <alignment horizontal="right" vertical="center"/>
    </xf>
    <xf numFmtId="0" fontId="111" fillId="0" borderId="0" xfId="0" quotePrefix="1" applyFont="1" applyFill="1" applyBorder="1" applyAlignment="1">
      <alignment horizontal="left" vertical="center"/>
    </xf>
    <xf numFmtId="0" fontId="90" fillId="0" borderId="0" xfId="16" applyFont="1" applyFill="1" applyAlignment="1">
      <alignment horizontal="left" vertical="center"/>
    </xf>
    <xf numFmtId="49" fontId="90" fillId="0" borderId="0" xfId="16" applyNumberFormat="1" applyFont="1" applyFill="1" applyAlignment="1">
      <alignment horizontal="left" vertical="center"/>
    </xf>
    <xf numFmtId="0" fontId="90" fillId="0" borderId="0" xfId="16" applyFont="1" applyFill="1" applyAlignment="1">
      <alignment horizontal="center" vertical="center"/>
    </xf>
    <xf numFmtId="0" fontId="90" fillId="0" borderId="0" xfId="16" applyFont="1" applyFill="1" applyAlignment="1">
      <alignment vertical="center" wrapText="1"/>
    </xf>
    <xf numFmtId="0" fontId="90" fillId="0" borderId="0" xfId="16" applyFont="1" applyFill="1" applyAlignment="1">
      <alignment vertical="center"/>
    </xf>
    <xf numFmtId="0" fontId="90" fillId="0" borderId="0" xfId="16" applyNumberFormat="1" applyFont="1" applyFill="1" applyAlignment="1">
      <alignment horizontal="center" vertical="center"/>
    </xf>
    <xf numFmtId="3" fontId="90" fillId="0" borderId="0" xfId="16" applyNumberFormat="1" applyFont="1" applyFill="1" applyAlignment="1">
      <alignment vertical="center"/>
    </xf>
    <xf numFmtId="0" fontId="90" fillId="0" borderId="0" xfId="16" applyFont="1" applyFill="1" applyAlignment="1">
      <alignment horizontal="center" vertical="top"/>
    </xf>
    <xf numFmtId="3" fontId="90" fillId="0" borderId="0" xfId="16" applyNumberFormat="1" applyFont="1" applyFill="1" applyBorder="1" applyAlignment="1">
      <alignment vertical="center"/>
    </xf>
    <xf numFmtId="38" fontId="90" fillId="0" borderId="0" xfId="16" applyNumberFormat="1" applyFont="1" applyFill="1" applyAlignment="1">
      <alignment horizontal="left" vertical="center" wrapText="1"/>
    </xf>
    <xf numFmtId="0" fontId="90" fillId="0" borderId="0" xfId="16" applyFont="1" applyFill="1" applyAlignment="1">
      <alignment horizontal="left" vertical="center" wrapText="1"/>
    </xf>
    <xf numFmtId="0" fontId="90" fillId="0" borderId="0" xfId="16" quotePrefix="1" applyFont="1" applyFill="1" applyAlignment="1">
      <alignment horizontal="left" vertical="center" wrapText="1"/>
    </xf>
    <xf numFmtId="1" fontId="90" fillId="0" borderId="0" xfId="16" applyNumberFormat="1" applyFont="1" applyFill="1" applyAlignment="1">
      <alignment horizontal="center" vertical="center"/>
    </xf>
    <xf numFmtId="0" fontId="90" fillId="0" borderId="0" xfId="16" quotePrefix="1" applyFont="1" applyFill="1" applyAlignment="1">
      <alignment horizontal="left" vertical="center"/>
    </xf>
    <xf numFmtId="1" fontId="90" fillId="0" borderId="0" xfId="16" quotePrefix="1" applyNumberFormat="1" applyFont="1" applyFill="1" applyAlignment="1">
      <alignment horizontal="center" vertical="center"/>
    </xf>
    <xf numFmtId="0" fontId="90" fillId="0" borderId="0" xfId="16" applyFont="1" applyFill="1" applyAlignment="1">
      <alignment horizontal="left" vertical="top"/>
    </xf>
    <xf numFmtId="1" fontId="90" fillId="0" borderId="0" xfId="16" applyNumberFormat="1" applyFont="1" applyFill="1" applyAlignment="1">
      <alignment horizontal="center" vertical="top"/>
    </xf>
    <xf numFmtId="0" fontId="90" fillId="0" borderId="0" xfId="16" applyFont="1" applyFill="1" applyAlignment="1">
      <alignment vertical="top" wrapText="1"/>
    </xf>
    <xf numFmtId="0" fontId="90" fillId="0" borderId="0" xfId="16" applyFont="1" applyFill="1" applyBorder="1" applyAlignment="1">
      <alignment horizontal="right" vertical="top"/>
    </xf>
    <xf numFmtId="0" fontId="90" fillId="0" borderId="0" xfId="16" applyFont="1" applyAlignment="1">
      <alignment horizontal="left" vertical="center"/>
    </xf>
    <xf numFmtId="1" fontId="90" fillId="0" borderId="0" xfId="16" applyNumberFormat="1" applyFont="1" applyAlignment="1">
      <alignment horizontal="center" vertical="center"/>
    </xf>
    <xf numFmtId="0" fontId="90" fillId="0" borderId="0" xfId="16" applyFont="1" applyAlignment="1">
      <alignment vertical="center" wrapText="1"/>
    </xf>
    <xf numFmtId="0" fontId="90" fillId="0" borderId="0" xfId="16" applyFont="1" applyAlignment="1">
      <alignment vertical="center"/>
    </xf>
    <xf numFmtId="167" fontId="90" fillId="0" borderId="0" xfId="16" applyNumberFormat="1" applyFont="1" applyFill="1" applyBorder="1" applyAlignment="1" applyProtection="1">
      <alignment horizontal="right" vertical="center"/>
    </xf>
    <xf numFmtId="0" fontId="90" fillId="0" borderId="0" xfId="16" applyFont="1" applyAlignment="1">
      <alignment horizontal="center" vertical="center"/>
    </xf>
    <xf numFmtId="0" fontId="90" fillId="0" borderId="0" xfId="16" applyFont="1" applyAlignment="1">
      <alignment horizontal="left" vertical="center" wrapText="1"/>
    </xf>
    <xf numFmtId="49" fontId="90" fillId="8" borderId="0" xfId="16" applyNumberFormat="1" applyFont="1" applyFill="1" applyBorder="1" applyAlignment="1">
      <alignment horizontal="left" vertical="center"/>
    </xf>
    <xf numFmtId="49" fontId="90" fillId="8" borderId="0" xfId="16" applyNumberFormat="1" applyFont="1" applyFill="1" applyBorder="1" applyAlignment="1">
      <alignment horizontal="center" vertical="center"/>
    </xf>
    <xf numFmtId="0" fontId="90" fillId="8" borderId="0" xfId="16" applyNumberFormat="1" applyFont="1" applyFill="1" applyBorder="1" applyAlignment="1">
      <alignment vertical="center" wrapText="1"/>
    </xf>
    <xf numFmtId="49" fontId="90" fillId="8" borderId="0" xfId="16" applyNumberFormat="1" applyFont="1" applyFill="1" applyBorder="1" applyAlignment="1">
      <alignment horizontal="right" vertical="center"/>
    </xf>
    <xf numFmtId="49" fontId="90" fillId="0" borderId="0" xfId="16" applyNumberFormat="1" applyFont="1" applyFill="1" applyBorder="1" applyAlignment="1">
      <alignment horizontal="left" vertical="center"/>
    </xf>
    <xf numFmtId="49" fontId="90" fillId="0" borderId="0" xfId="16" applyNumberFormat="1" applyFont="1" applyFill="1" applyBorder="1" applyAlignment="1">
      <alignment horizontal="left" vertical="center" wrapText="1"/>
    </xf>
    <xf numFmtId="49" fontId="90" fillId="0" borderId="0" xfId="16" applyNumberFormat="1" applyFont="1" applyFill="1" applyBorder="1" applyAlignment="1">
      <alignment horizontal="center" vertical="center"/>
    </xf>
    <xf numFmtId="0" fontId="90" fillId="0" borderId="0" xfId="16" applyNumberFormat="1" applyFont="1" applyFill="1" applyBorder="1" applyAlignment="1">
      <alignment vertical="center" wrapText="1"/>
    </xf>
    <xf numFmtId="49" fontId="90" fillId="0" borderId="0" xfId="16" applyNumberFormat="1" applyFont="1" applyFill="1" applyBorder="1" applyAlignment="1">
      <alignment horizontal="right" vertical="center"/>
    </xf>
    <xf numFmtId="0" fontId="90" fillId="0" borderId="0" xfId="16" applyFont="1" applyBorder="1" applyAlignment="1">
      <alignment vertical="center"/>
    </xf>
    <xf numFmtId="0" fontId="90" fillId="0" borderId="0" xfId="16" applyFont="1" applyAlignment="1">
      <alignment horizontal="left" vertical="top"/>
    </xf>
    <xf numFmtId="0" fontId="90" fillId="0" borderId="0" xfId="16" applyFont="1" applyAlignment="1">
      <alignment horizontal="center" vertical="top"/>
    </xf>
    <xf numFmtId="0" fontId="90" fillId="0" borderId="0" xfId="16" applyFont="1" applyAlignment="1">
      <alignment horizontal="left" vertical="top" wrapText="1"/>
    </xf>
    <xf numFmtId="0" fontId="90" fillId="0" borderId="0" xfId="16" applyFont="1" applyBorder="1" applyAlignment="1">
      <alignment horizontal="left" vertical="center"/>
    </xf>
    <xf numFmtId="0" fontId="90" fillId="0" borderId="0" xfId="16" quotePrefix="1" applyFont="1" applyAlignment="1">
      <alignment horizontal="left" vertical="top"/>
    </xf>
    <xf numFmtId="0" fontId="90" fillId="0" borderId="0" xfId="16" applyFont="1" applyAlignment="1">
      <alignment horizontal="right" vertical="center"/>
    </xf>
    <xf numFmtId="38" fontId="90" fillId="0" borderId="0" xfId="16" applyNumberFormat="1" applyFont="1" applyFill="1" applyAlignment="1">
      <alignment horizontal="right"/>
    </xf>
    <xf numFmtId="0" fontId="90" fillId="0" borderId="0" xfId="16" applyFont="1" applyAlignment="1" applyProtection="1">
      <alignment vertical="center"/>
    </xf>
    <xf numFmtId="0" fontId="85" fillId="2" borderId="3" xfId="0" applyFont="1" applyFill="1" applyBorder="1" applyAlignment="1">
      <alignment horizontal="left"/>
    </xf>
    <xf numFmtId="0" fontId="85" fillId="2" borderId="4" xfId="0" applyFont="1" applyFill="1" applyBorder="1"/>
    <xf numFmtId="0" fontId="92" fillId="2" borderId="4" xfId="0" applyFont="1" applyFill="1" applyBorder="1"/>
    <xf numFmtId="0" fontId="92" fillId="2" borderId="5" xfId="0" applyFont="1" applyFill="1" applyBorder="1"/>
    <xf numFmtId="0" fontId="85" fillId="2" borderId="0" xfId="0" applyFont="1" applyFill="1" applyBorder="1" applyAlignment="1"/>
    <xf numFmtId="0" fontId="85" fillId="2" borderId="0" xfId="0" applyFont="1" applyFill="1" applyBorder="1"/>
    <xf numFmtId="0" fontId="92" fillId="2" borderId="0" xfId="0" applyFont="1" applyFill="1" applyBorder="1"/>
    <xf numFmtId="0" fontId="92" fillId="2" borderId="7" xfId="0" applyFont="1" applyFill="1" applyBorder="1"/>
    <xf numFmtId="0" fontId="114" fillId="2" borderId="0" xfId="0" applyFont="1" applyFill="1" applyAlignment="1">
      <alignment horizontal="left"/>
    </xf>
    <xf numFmtId="0" fontId="92" fillId="2" borderId="0" xfId="0" applyFont="1" applyFill="1" applyAlignment="1"/>
    <xf numFmtId="0" fontId="92" fillId="2" borderId="0" xfId="0" applyFont="1" applyFill="1" applyBorder="1" applyAlignment="1">
      <alignment vertical="center"/>
    </xf>
    <xf numFmtId="0" fontId="92" fillId="2" borderId="0" xfId="0" applyFont="1" applyFill="1" applyBorder="1" applyAlignment="1">
      <alignment horizontal="left" vertical="center"/>
    </xf>
    <xf numFmtId="0" fontId="92" fillId="2" borderId="7" xfId="0" applyFont="1" applyFill="1" applyBorder="1" applyAlignment="1">
      <alignment horizontal="left" vertical="center"/>
    </xf>
    <xf numFmtId="0" fontId="85" fillId="2" borderId="3" xfId="0" applyFont="1" applyFill="1" applyBorder="1" applyAlignment="1" applyProtection="1">
      <alignment vertical="center"/>
    </xf>
    <xf numFmtId="0" fontId="91" fillId="2" borderId="4" xfId="0" applyFont="1" applyFill="1" applyBorder="1" applyAlignment="1" applyProtection="1">
      <alignment vertical="center"/>
    </xf>
    <xf numFmtId="0" fontId="92" fillId="2" borderId="4" xfId="0" applyFont="1" applyFill="1" applyBorder="1" applyAlignment="1" applyProtection="1">
      <alignment vertical="center"/>
    </xf>
    <xf numFmtId="0" fontId="92" fillId="0" borderId="6" xfId="0" applyFont="1" applyFill="1" applyBorder="1" applyAlignment="1" applyProtection="1">
      <alignment vertical="center"/>
    </xf>
    <xf numFmtId="0" fontId="92" fillId="0" borderId="7" xfId="0" applyFont="1" applyFill="1" applyBorder="1" applyAlignment="1" applyProtection="1">
      <alignment vertical="center"/>
    </xf>
    <xf numFmtId="0" fontId="90" fillId="0" borderId="21" xfId="0" applyFont="1" applyBorder="1" applyAlignment="1" applyProtection="1">
      <alignment horizontal="left" vertical="center" indent="1"/>
    </xf>
    <xf numFmtId="0" fontId="92" fillId="0" borderId="14" xfId="0" applyFont="1" applyBorder="1" applyAlignment="1" applyProtection="1">
      <alignment vertical="center"/>
    </xf>
    <xf numFmtId="0" fontId="90" fillId="0" borderId="19" xfId="0" applyFont="1" applyBorder="1" applyAlignment="1" applyProtection="1">
      <alignment horizontal="right" vertical="center"/>
    </xf>
    <xf numFmtId="38" fontId="86" fillId="0" borderId="21" xfId="0" applyNumberFormat="1" applyFont="1" applyBorder="1" applyAlignment="1" applyProtection="1">
      <alignment vertical="center"/>
      <protection locked="0"/>
    </xf>
    <xf numFmtId="0" fontId="90" fillId="0" borderId="6" xfId="0" applyFont="1" applyFill="1" applyBorder="1" applyAlignment="1" applyProtection="1">
      <alignment horizontal="center" vertical="center"/>
    </xf>
    <xf numFmtId="38" fontId="86" fillId="0" borderId="7" xfId="0" applyNumberFormat="1" applyFont="1" applyFill="1" applyBorder="1" applyAlignment="1" applyProtection="1">
      <alignment vertical="center"/>
    </xf>
    <xf numFmtId="0" fontId="100" fillId="0" borderId="14" xfId="0" applyFont="1" applyBorder="1" applyAlignment="1" applyProtection="1">
      <alignment vertical="center"/>
    </xf>
    <xf numFmtId="38" fontId="86" fillId="14" borderId="21" xfId="0" applyNumberFormat="1" applyFont="1" applyFill="1" applyBorder="1" applyAlignment="1" applyProtection="1">
      <protection locked="0"/>
    </xf>
    <xf numFmtId="38" fontId="86" fillId="0" borderId="7" xfId="0" applyNumberFormat="1" applyFont="1" applyFill="1" applyBorder="1" applyAlignment="1" applyProtection="1"/>
    <xf numFmtId="0" fontId="90" fillId="0" borderId="9" xfId="0" applyFont="1" applyFill="1" applyBorder="1" applyAlignment="1" applyProtection="1">
      <alignment horizontal="center" vertical="center"/>
    </xf>
    <xf numFmtId="38" fontId="86" fillId="0" borderId="10" xfId="0" applyNumberFormat="1" applyFont="1" applyFill="1" applyBorder="1" applyAlignment="1" applyProtection="1">
      <alignment vertical="center"/>
    </xf>
    <xf numFmtId="0" fontId="92" fillId="2" borderId="5" xfId="0" applyFont="1" applyFill="1" applyBorder="1" applyAlignment="1" applyProtection="1">
      <alignment vertical="center"/>
    </xf>
    <xf numFmtId="0" fontId="85" fillId="2" borderId="9" xfId="0" applyFont="1" applyFill="1" applyBorder="1" applyAlignment="1">
      <alignment vertical="center"/>
    </xf>
    <xf numFmtId="0" fontId="101" fillId="2" borderId="8" xfId="0" applyFont="1" applyFill="1" applyBorder="1" applyAlignment="1">
      <alignment horizontal="left" vertical="center" indent="1"/>
    </xf>
    <xf numFmtId="0" fontId="92" fillId="2" borderId="8" xfId="0" applyFont="1" applyFill="1" applyBorder="1" applyAlignment="1">
      <alignment horizontal="left" vertical="center"/>
    </xf>
    <xf numFmtId="0" fontId="92" fillId="0" borderId="6" xfId="0" applyFont="1" applyBorder="1"/>
    <xf numFmtId="0" fontId="86" fillId="0" borderId="0" xfId="0" applyNumberFormat="1" applyFont="1" applyFill="1" applyBorder="1" applyAlignment="1">
      <alignment horizontal="left" vertical="center"/>
    </xf>
    <xf numFmtId="0" fontId="86" fillId="0" borderId="6" xfId="0" applyFont="1" applyBorder="1"/>
    <xf numFmtId="0" fontId="90" fillId="0" borderId="6" xfId="0" applyFont="1" applyBorder="1"/>
    <xf numFmtId="0" fontId="91" fillId="0" borderId="0" xfId="0" applyFont="1" applyBorder="1" applyAlignment="1">
      <alignment horizontal="center"/>
    </xf>
    <xf numFmtId="0" fontId="91" fillId="0" borderId="21" xfId="0" applyFont="1" applyBorder="1" applyAlignment="1">
      <alignment horizontal="left"/>
    </xf>
    <xf numFmtId="0" fontId="91" fillId="0" borderId="19" xfId="0" applyFont="1" applyBorder="1" applyAlignment="1">
      <alignment horizontal="left" indent="1"/>
    </xf>
    <xf numFmtId="49" fontId="90" fillId="0" borderId="2" xfId="0" applyNumberFormat="1" applyFont="1" applyBorder="1" applyAlignment="1">
      <alignment horizontal="center"/>
    </xf>
    <xf numFmtId="0" fontId="90" fillId="0" borderId="2" xfId="0" applyFont="1" applyBorder="1" applyAlignment="1">
      <alignment horizontal="center"/>
    </xf>
    <xf numFmtId="0" fontId="90" fillId="0" borderId="21" xfId="0" applyFont="1" applyBorder="1" applyAlignment="1">
      <alignment horizontal="left" indent="1"/>
    </xf>
    <xf numFmtId="0" fontId="90" fillId="0" borderId="19" xfId="0" applyFont="1" applyBorder="1" applyAlignment="1">
      <alignment horizontal="left" indent="2"/>
    </xf>
    <xf numFmtId="0" fontId="91" fillId="0" borderId="19" xfId="0" applyFont="1" applyBorder="1" applyAlignment="1">
      <alignment horizontal="left" indent="2"/>
    </xf>
    <xf numFmtId="0" fontId="90" fillId="0" borderId="19" xfId="0" applyFont="1" applyBorder="1" applyAlignment="1">
      <alignment horizontal="left" indent="4"/>
    </xf>
    <xf numFmtId="0" fontId="91" fillId="5" borderId="21" xfId="0" applyFont="1" applyFill="1" applyBorder="1" applyAlignment="1">
      <alignment horizontal="left" indent="2"/>
    </xf>
    <xf numFmtId="0" fontId="91" fillId="5" borderId="19" xfId="0" applyFont="1" applyFill="1" applyBorder="1" applyAlignment="1">
      <alignment horizontal="left" indent="2"/>
    </xf>
    <xf numFmtId="0" fontId="90" fillId="5" borderId="2" xfId="0" applyFont="1" applyFill="1" applyBorder="1"/>
    <xf numFmtId="0" fontId="86" fillId="0" borderId="7" xfId="0" applyFont="1" applyBorder="1"/>
    <xf numFmtId="0" fontId="91" fillId="0" borderId="8" xfId="0" applyFont="1" applyBorder="1" applyAlignment="1">
      <alignment horizontal="centerContinuous"/>
    </xf>
    <xf numFmtId="0" fontId="86" fillId="0" borderId="10" xfId="0" applyFont="1" applyBorder="1" applyAlignment="1">
      <alignment horizontal="centerContinuous"/>
    </xf>
    <xf numFmtId="0" fontId="92" fillId="0" borderId="9" xfId="0" applyFont="1" applyBorder="1"/>
    <xf numFmtId="0" fontId="92" fillId="0" borderId="8" xfId="0" applyFont="1" applyBorder="1"/>
    <xf numFmtId="0" fontId="86" fillId="0" borderId="9" xfId="0" applyFont="1" applyBorder="1"/>
    <xf numFmtId="0" fontId="86" fillId="0" borderId="10" xfId="0" applyFont="1" applyBorder="1"/>
    <xf numFmtId="0" fontId="90" fillId="0" borderId="0" xfId="4" applyNumberFormat="1" applyFont="1" applyBorder="1" applyAlignment="1">
      <alignment vertical="center"/>
    </xf>
    <xf numFmtId="0" fontId="92" fillId="0" borderId="0" xfId="4" applyNumberFormat="1" applyFont="1" applyBorder="1" applyAlignment="1">
      <alignment vertical="center"/>
    </xf>
    <xf numFmtId="0" fontId="92" fillId="0" borderId="0" xfId="4" applyNumberFormat="1" applyFont="1" applyAlignment="1">
      <alignment vertical="center"/>
    </xf>
    <xf numFmtId="0" fontId="90" fillId="0" borderId="0" xfId="4" applyNumberFormat="1" applyFont="1" applyAlignment="1">
      <alignment vertical="center"/>
    </xf>
    <xf numFmtId="0" fontId="91" fillId="0" borderId="0" xfId="4" applyNumberFormat="1" applyFont="1" applyAlignment="1">
      <alignment horizontal="center" vertical="center"/>
    </xf>
    <xf numFmtId="0" fontId="91" fillId="0" borderId="0" xfId="4" applyNumberFormat="1" applyFont="1" applyBorder="1" applyAlignment="1">
      <alignment horizontal="left" vertical="center"/>
    </xf>
    <xf numFmtId="0" fontId="90" fillId="0" borderId="0" xfId="4" applyNumberFormat="1" applyFont="1" applyAlignment="1">
      <alignment horizontal="center" vertical="center"/>
    </xf>
    <xf numFmtId="0" fontId="90" fillId="0" borderId="6" xfId="4" applyNumberFormat="1" applyFont="1" applyBorder="1" applyAlignment="1">
      <alignment horizontal="center" vertical="center"/>
    </xf>
    <xf numFmtId="0" fontId="90" fillId="0" borderId="0" xfId="4" applyNumberFormat="1" applyFont="1" applyBorder="1" applyAlignment="1">
      <alignment horizontal="right" vertical="center" indent="1"/>
    </xf>
    <xf numFmtId="0" fontId="92" fillId="0" borderId="6" xfId="4" applyNumberFormat="1" applyFont="1" applyBorder="1" applyAlignment="1">
      <alignment vertical="center"/>
    </xf>
    <xf numFmtId="0" fontId="92" fillId="0" borderId="9" xfId="4" applyNumberFormat="1" applyFont="1" applyBorder="1" applyAlignment="1">
      <alignment vertical="center"/>
    </xf>
    <xf numFmtId="0" fontId="92" fillId="0" borderId="8" xfId="4" applyNumberFormat="1" applyFont="1" applyBorder="1" applyAlignment="1">
      <alignment vertical="center"/>
    </xf>
    <xf numFmtId="0" fontId="92" fillId="0" borderId="3" xfId="4" applyNumberFormat="1" applyFont="1" applyBorder="1" applyAlignment="1">
      <alignment vertical="center"/>
    </xf>
    <xf numFmtId="0" fontId="92" fillId="0" borderId="4" xfId="4" applyNumberFormat="1" applyFont="1" applyBorder="1" applyAlignment="1">
      <alignment vertical="center"/>
    </xf>
    <xf numFmtId="0" fontId="92" fillId="0" borderId="17" xfId="4" applyNumberFormat="1" applyFont="1" applyBorder="1" applyAlignment="1">
      <alignment vertical="center"/>
    </xf>
    <xf numFmtId="0" fontId="92" fillId="0" borderId="4" xfId="4" applyNumberFormat="1" applyFont="1" applyFill="1" applyBorder="1" applyAlignment="1">
      <alignment horizontal="centerContinuous" vertical="center"/>
    </xf>
    <xf numFmtId="0" fontId="92" fillId="0" borderId="5" xfId="4" applyNumberFormat="1" applyFont="1" applyFill="1" applyBorder="1" applyAlignment="1">
      <alignment horizontal="centerContinuous" vertical="center"/>
    </xf>
    <xf numFmtId="0" fontId="86" fillId="0" borderId="6" xfId="4" applyNumberFormat="1" applyFont="1" applyFill="1" applyBorder="1" applyAlignment="1">
      <alignment vertical="center"/>
    </xf>
    <xf numFmtId="0" fontId="86" fillId="0" borderId="0" xfId="4" applyNumberFormat="1" applyFont="1" applyFill="1" applyBorder="1" applyAlignment="1">
      <alignment vertical="center"/>
    </xf>
    <xf numFmtId="0" fontId="86" fillId="0" borderId="0" xfId="4" applyNumberFormat="1" applyFont="1" applyFill="1" applyBorder="1" applyAlignment="1">
      <alignment horizontal="center" vertical="center"/>
    </xf>
    <xf numFmtId="0" fontId="86" fillId="0" borderId="20" xfId="4" applyNumberFormat="1" applyFont="1" applyFill="1" applyBorder="1" applyAlignment="1">
      <alignment vertical="center"/>
    </xf>
    <xf numFmtId="0" fontId="91" fillId="0" borderId="5"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90" fillId="0" borderId="17" xfId="4" applyNumberFormat="1" applyFont="1" applyBorder="1" applyAlignment="1">
      <alignment horizontal="center" vertical="center"/>
    </xf>
    <xf numFmtId="0" fontId="86" fillId="0" borderId="0" xfId="4" applyNumberFormat="1" applyFont="1" applyAlignment="1">
      <alignment vertical="center"/>
    </xf>
    <xf numFmtId="0" fontId="91" fillId="0" borderId="18" xfId="4" applyNumberFormat="1" applyFont="1" applyBorder="1" applyAlignment="1">
      <alignment horizontal="center" vertical="center" wrapText="1"/>
    </xf>
    <xf numFmtId="0" fontId="91" fillId="0" borderId="18" xfId="4" applyNumberFormat="1" applyFont="1" applyBorder="1" applyAlignment="1">
      <alignment horizontal="center" vertical="center"/>
    </xf>
    <xf numFmtId="164" fontId="91" fillId="0" borderId="21" xfId="4" applyNumberFormat="1" applyFont="1" applyBorder="1" applyAlignment="1">
      <alignment horizontal="right" vertical="center"/>
    </xf>
    <xf numFmtId="0" fontId="90" fillId="0" borderId="14" xfId="4" applyNumberFormat="1" applyFont="1" applyBorder="1" applyAlignment="1">
      <alignment horizontal="left" vertical="center"/>
    </xf>
    <xf numFmtId="0" fontId="92" fillId="0" borderId="19" xfId="4" applyNumberFormat="1" applyFont="1" applyBorder="1" applyAlignment="1">
      <alignment horizontal="left" vertical="center"/>
    </xf>
    <xf numFmtId="0" fontId="90" fillId="0" borderId="2" xfId="4" applyNumberFormat="1" applyFont="1" applyBorder="1" applyAlignment="1">
      <alignment horizontal="left" vertical="center" indent="1"/>
    </xf>
    <xf numFmtId="0" fontId="86" fillId="15" borderId="2" xfId="4" applyNumberFormat="1" applyFont="1" applyFill="1" applyBorder="1" applyAlignment="1">
      <alignment vertical="center"/>
    </xf>
    <xf numFmtId="38" fontId="86" fillId="0" borderId="2" xfId="4" applyNumberFormat="1" applyFont="1" applyBorder="1" applyAlignment="1" applyProtection="1">
      <alignment vertical="center"/>
      <protection locked="0"/>
    </xf>
    <xf numFmtId="0" fontId="90" fillId="0" borderId="2" xfId="4" applyNumberFormat="1" applyFont="1" applyBorder="1" applyAlignment="1">
      <alignment horizontal="left" vertical="top" indent="1"/>
    </xf>
    <xf numFmtId="164" fontId="91" fillId="0" borderId="21" xfId="4" applyNumberFormat="1" applyFont="1" applyBorder="1" applyAlignment="1">
      <alignment vertical="top"/>
    </xf>
    <xf numFmtId="38" fontId="86" fillId="0" borderId="2" xfId="4" applyNumberFormat="1" applyFont="1" applyFill="1" applyBorder="1" applyAlignment="1" applyProtection="1">
      <alignment vertical="center"/>
      <protection locked="0"/>
    </xf>
    <xf numFmtId="0" fontId="91" fillId="0" borderId="14" xfId="4" applyNumberFormat="1" applyFont="1" applyBorder="1" applyAlignment="1">
      <alignment horizontal="left" vertical="center"/>
    </xf>
    <xf numFmtId="0" fontId="90" fillId="0" borderId="19" xfId="4" applyNumberFormat="1" applyFont="1" applyBorder="1" applyAlignment="1">
      <alignment horizontal="center" vertical="center"/>
    </xf>
    <xf numFmtId="0" fontId="86" fillId="15" borderId="18" xfId="4" applyNumberFormat="1" applyFont="1" applyFill="1" applyBorder="1" applyAlignment="1">
      <alignment vertical="center"/>
    </xf>
    <xf numFmtId="0" fontId="92" fillId="0" borderId="0" xfId="4" applyNumberFormat="1" applyFont="1" applyAlignment="1">
      <alignment horizontal="right" vertical="center"/>
    </xf>
    <xf numFmtId="0" fontId="101" fillId="0" borderId="0" xfId="4" applyNumberFormat="1" applyFont="1" applyAlignment="1">
      <alignment vertical="center"/>
    </xf>
    <xf numFmtId="0" fontId="100" fillId="0" borderId="0" xfId="4" applyNumberFormat="1" applyFont="1" applyAlignment="1">
      <alignment vertical="center"/>
    </xf>
    <xf numFmtId="171" fontId="92" fillId="0" borderId="0" xfId="4" applyNumberFormat="1" applyFont="1" applyBorder="1" applyAlignment="1" applyProtection="1">
      <alignment horizontal="center"/>
    </xf>
    <xf numFmtId="0" fontId="100" fillId="0" borderId="128" xfId="4" applyNumberFormat="1" applyFont="1" applyBorder="1" applyAlignment="1">
      <alignment horizontal="center" vertical="center"/>
    </xf>
    <xf numFmtId="0" fontId="92" fillId="0" borderId="128" xfId="4" applyNumberFormat="1" applyFont="1" applyBorder="1" applyAlignment="1">
      <alignment vertical="center"/>
    </xf>
    <xf numFmtId="0" fontId="100" fillId="0" borderId="0" xfId="4" applyNumberFormat="1" applyFont="1" applyBorder="1" applyAlignment="1">
      <alignment vertical="center" wrapText="1"/>
    </xf>
    <xf numFmtId="0" fontId="92" fillId="0" borderId="0" xfId="4" applyNumberFormat="1" applyFont="1" applyBorder="1" applyAlignment="1">
      <alignment wrapText="1"/>
    </xf>
    <xf numFmtId="0" fontId="100" fillId="0" borderId="128" xfId="4" applyNumberFormat="1" applyFont="1" applyBorder="1" applyAlignment="1">
      <alignment horizontal="center"/>
    </xf>
    <xf numFmtId="0" fontId="100" fillId="0" borderId="0" xfId="4" applyNumberFormat="1" applyFont="1" applyBorder="1" applyAlignment="1"/>
    <xf numFmtId="0" fontId="91" fillId="0" borderId="0" xfId="4" applyNumberFormat="1" applyFont="1" applyAlignment="1">
      <alignment horizontal="right"/>
    </xf>
    <xf numFmtId="0" fontId="86" fillId="0" borderId="0" xfId="4" applyNumberFormat="1" applyFont="1" applyBorder="1" applyAlignment="1">
      <alignment horizontal="center" wrapText="1"/>
    </xf>
    <xf numFmtId="0" fontId="100" fillId="0" borderId="0" xfId="4" applyFont="1" applyBorder="1" applyAlignment="1">
      <alignment horizontal="center" vertical="center" wrapText="1"/>
    </xf>
    <xf numFmtId="0" fontId="107" fillId="0" borderId="0" xfId="4" applyNumberFormat="1" applyFont="1" applyAlignment="1">
      <alignment vertical="center"/>
    </xf>
    <xf numFmtId="0" fontId="101" fillId="0" borderId="11" xfId="4" applyNumberFormat="1" applyFont="1" applyBorder="1" applyAlignment="1" applyProtection="1">
      <alignment horizontal="center" vertical="center"/>
      <protection locked="0"/>
    </xf>
    <xf numFmtId="0" fontId="90" fillId="0" borderId="0" xfId="4" applyNumberFormat="1" applyFont="1" applyAlignment="1">
      <alignment horizontal="left" vertical="center" indent="2"/>
    </xf>
    <xf numFmtId="0" fontId="92" fillId="0" borderId="0" xfId="4" applyFont="1" applyAlignment="1">
      <alignment horizontal="left" wrapText="1" indent="2"/>
    </xf>
    <xf numFmtId="0" fontId="86" fillId="0" borderId="0" xfId="4" applyNumberFormat="1" applyFont="1" applyBorder="1" applyAlignment="1">
      <alignment vertical="center"/>
    </xf>
    <xf numFmtId="0" fontId="110" fillId="0" borderId="0" xfId="4" applyNumberFormat="1" applyFont="1" applyBorder="1" applyAlignment="1">
      <alignment horizontal="centerContinuous" vertical="center"/>
    </xf>
    <xf numFmtId="0" fontId="87" fillId="0" borderId="0" xfId="2" applyNumberFormat="1" applyFont="1" applyBorder="1" applyAlignment="1" applyProtection="1">
      <alignment horizontal="centerContinuous" vertical="center"/>
    </xf>
    <xf numFmtId="0" fontId="92" fillId="0" borderId="0" xfId="4" applyFont="1" applyAlignment="1">
      <alignment vertical="top" wrapText="1"/>
    </xf>
    <xf numFmtId="164" fontId="90" fillId="0" borderId="0" xfId="0" applyNumberFormat="1" applyFont="1"/>
    <xf numFmtId="164" fontId="92" fillId="0" borderId="0" xfId="0" applyNumberFormat="1" applyFont="1"/>
    <xf numFmtId="166" fontId="90" fillId="0" borderId="0" xfId="0" applyNumberFormat="1" applyFont="1" applyAlignment="1">
      <alignment horizontal="left"/>
    </xf>
    <xf numFmtId="0" fontId="92" fillId="0" borderId="0" xfId="0" applyFont="1" applyAlignment="1">
      <alignment vertical="top"/>
    </xf>
    <xf numFmtId="0" fontId="122" fillId="0" borderId="0" xfId="0" applyFont="1"/>
    <xf numFmtId="0" fontId="86" fillId="0" borderId="0" xfId="0" applyFont="1" applyAlignment="1">
      <alignment vertical="top" wrapText="1"/>
    </xf>
    <xf numFmtId="0" fontId="92" fillId="0" borderId="0" xfId="4" applyFont="1" applyAlignment="1">
      <alignment wrapText="1"/>
    </xf>
    <xf numFmtId="0" fontId="92" fillId="0" borderId="0" xfId="4" applyFont="1" applyAlignment="1">
      <alignment vertical="center"/>
    </xf>
    <xf numFmtId="0" fontId="91" fillId="0" borderId="38" xfId="4" applyFont="1" applyFill="1" applyBorder="1" applyAlignment="1">
      <alignment horizontal="center" vertical="center"/>
    </xf>
    <xf numFmtId="0" fontId="91" fillId="0" borderId="11" xfId="4" applyFont="1" applyBorder="1" applyAlignment="1">
      <alignment horizontal="center" vertical="center" wrapText="1"/>
    </xf>
    <xf numFmtId="0" fontId="85" fillId="0" borderId="11" xfId="4" applyFont="1" applyBorder="1" applyAlignment="1">
      <alignment horizontal="left" vertical="center" wrapText="1" indent="1"/>
    </xf>
    <xf numFmtId="0" fontId="92" fillId="0" borderId="0" xfId="4" applyFont="1" applyAlignment="1">
      <alignment horizontal="left" vertical="center"/>
    </xf>
    <xf numFmtId="0" fontId="91" fillId="0" borderId="36" xfId="4" applyFont="1" applyBorder="1" applyAlignment="1">
      <alignment horizontal="left" vertical="center" wrapText="1" indent="2"/>
    </xf>
    <xf numFmtId="0" fontId="91" fillId="0" borderId="11" xfId="4" applyFont="1" applyBorder="1" applyAlignment="1">
      <alignment horizontal="left" vertical="center" wrapText="1" indent="1"/>
    </xf>
    <xf numFmtId="0" fontId="85" fillId="0" borderId="0" xfId="4" applyFont="1" applyFill="1" applyBorder="1" applyAlignment="1">
      <alignment wrapText="1"/>
    </xf>
    <xf numFmtId="38" fontId="101" fillId="0" borderId="0" xfId="4" applyNumberFormat="1" applyFont="1" applyFill="1" applyBorder="1"/>
    <xf numFmtId="0" fontId="90" fillId="0" borderId="0" xfId="4" applyNumberFormat="1" applyFont="1" applyBorder="1" applyAlignment="1">
      <alignment horizontal="left" vertical="center" wrapText="1"/>
    </xf>
    <xf numFmtId="0" fontId="92" fillId="0" borderId="0" xfId="4" applyFont="1" applyBorder="1" applyAlignment="1">
      <alignment horizontal="left" vertical="center" wrapText="1"/>
    </xf>
    <xf numFmtId="0" fontId="92" fillId="0" borderId="0" xfId="4" applyFont="1" applyAlignment="1">
      <alignment horizontal="left"/>
    </xf>
    <xf numFmtId="0" fontId="92" fillId="0" borderId="0" xfId="4" applyFont="1" applyAlignment="1"/>
    <xf numFmtId="49" fontId="123" fillId="0" borderId="0" xfId="0" applyNumberFormat="1" applyFont="1" applyFill="1" applyBorder="1" applyAlignment="1">
      <alignment horizontal="centerContinuous" vertical="top"/>
    </xf>
    <xf numFmtId="0" fontId="86" fillId="0" borderId="0" xfId="0" applyFont="1" applyAlignment="1">
      <alignment horizontal="centerContinuous" vertical="top"/>
    </xf>
    <xf numFmtId="0" fontId="86" fillId="0" borderId="0" xfId="0" applyFont="1" applyAlignment="1">
      <alignment horizontal="centerContinuous" vertical="top" wrapText="1"/>
    </xf>
    <xf numFmtId="0" fontId="91" fillId="0" borderId="0" xfId="0" applyFont="1" applyBorder="1" applyAlignment="1">
      <alignment horizontal="centerContinuous" vertical="top"/>
    </xf>
    <xf numFmtId="0" fontId="86" fillId="0" borderId="0" xfId="0" applyFont="1" applyAlignment="1"/>
    <xf numFmtId="164" fontId="124" fillId="0" borderId="14" xfId="0" applyNumberFormat="1" applyFont="1" applyBorder="1" applyAlignment="1">
      <alignment vertical="top"/>
    </xf>
    <xf numFmtId="0" fontId="86" fillId="0" borderId="14" xfId="0" applyFont="1" applyBorder="1" applyAlignment="1">
      <alignment vertical="top"/>
    </xf>
    <xf numFmtId="0" fontId="90" fillId="0" borderId="19" xfId="0" applyFont="1" applyBorder="1"/>
    <xf numFmtId="0" fontId="86" fillId="0" borderId="14" xfId="0" applyFont="1" applyBorder="1" applyAlignment="1">
      <alignment vertical="top" wrapText="1"/>
    </xf>
    <xf numFmtId="0" fontId="92" fillId="0" borderId="19" xfId="0" applyFont="1" applyBorder="1" applyAlignment="1">
      <alignment wrapText="1"/>
    </xf>
    <xf numFmtId="0" fontId="86" fillId="0" borderId="6" xfId="0" applyFont="1" applyBorder="1" applyAlignment="1">
      <alignment horizontal="left" vertical="top"/>
    </xf>
    <xf numFmtId="164" fontId="124" fillId="0" borderId="0" xfId="0" applyNumberFormat="1" applyFont="1" applyBorder="1" applyAlignment="1">
      <alignment horizontal="right" vertical="top"/>
    </xf>
    <xf numFmtId="0" fontId="125" fillId="0" borderId="21" xfId="0" applyFont="1" applyBorder="1" applyAlignment="1">
      <alignment horizontal="right" vertical="top"/>
    </xf>
    <xf numFmtId="0" fontId="86" fillId="0" borderId="14" xfId="0" applyFont="1" applyBorder="1" applyAlignment="1">
      <alignment horizontal="left" vertical="top"/>
    </xf>
    <xf numFmtId="0" fontId="86" fillId="0" borderId="14" xfId="0" applyFont="1" applyBorder="1" applyAlignment="1">
      <alignment horizontal="left" vertical="top" indent="1"/>
    </xf>
    <xf numFmtId="0" fontId="111" fillId="0" borderId="2" xfId="0" applyFont="1" applyBorder="1" applyAlignment="1">
      <alignment vertical="top" wrapText="1"/>
    </xf>
    <xf numFmtId="0" fontId="86" fillId="0" borderId="19" xfId="0" applyFont="1" applyBorder="1" applyAlignment="1">
      <alignment horizontal="left" vertical="top" indent="1"/>
    </xf>
    <xf numFmtId="0" fontId="111" fillId="0" borderId="48" xfId="17" applyNumberFormat="1" applyFont="1" applyBorder="1" applyAlignment="1" applyProtection="1">
      <alignment vertical="center"/>
    </xf>
    <xf numFmtId="0" fontId="125" fillId="0" borderId="6" xfId="0" applyFont="1" applyBorder="1" applyAlignment="1">
      <alignment horizontal="right" vertical="top"/>
    </xf>
    <xf numFmtId="0" fontId="111" fillId="0" borderId="5" xfId="17" applyNumberFormat="1" applyFont="1" applyBorder="1" applyAlignment="1" applyProtection="1">
      <alignment vertical="center" wrapText="1"/>
    </xf>
    <xf numFmtId="0" fontId="124" fillId="0" borderId="14" xfId="0" applyNumberFormat="1" applyFont="1" applyBorder="1" applyAlignment="1">
      <alignment horizontal="left" vertical="center"/>
    </xf>
    <xf numFmtId="0" fontId="90" fillId="0" borderId="19" xfId="0" applyFont="1" applyBorder="1" applyAlignment="1">
      <alignment vertical="top" wrapText="1"/>
    </xf>
    <xf numFmtId="0" fontId="125" fillId="0" borderId="14" xfId="0" applyNumberFormat="1" applyFont="1" applyBorder="1" applyAlignment="1">
      <alignment horizontal="left" vertical="center"/>
    </xf>
    <xf numFmtId="0" fontId="111" fillId="0" borderId="2" xfId="0" applyNumberFormat="1" applyFont="1" applyBorder="1" applyAlignment="1" applyProtection="1">
      <alignment horizontal="left" vertical="center" wrapText="1"/>
    </xf>
    <xf numFmtId="0" fontId="86" fillId="0" borderId="19" xfId="0" applyFont="1" applyBorder="1" applyAlignment="1">
      <alignment horizontal="left" vertical="top" wrapText="1"/>
    </xf>
    <xf numFmtId="0" fontId="126" fillId="0" borderId="6" xfId="0" applyFont="1" applyBorder="1" applyAlignment="1"/>
    <xf numFmtId="0" fontId="124" fillId="0" borderId="14" xfId="0" applyFont="1" applyBorder="1" applyAlignment="1">
      <alignment vertical="top"/>
    </xf>
    <xf numFmtId="0" fontId="111" fillId="0" borderId="19" xfId="0" applyFont="1" applyBorder="1" applyAlignment="1">
      <alignment vertical="top" wrapText="1"/>
    </xf>
    <xf numFmtId="0" fontId="126" fillId="0" borderId="0" xfId="0" applyFont="1" applyAlignment="1"/>
    <xf numFmtId="0" fontId="126" fillId="0" borderId="21" xfId="0" applyFont="1" applyBorder="1" applyAlignment="1"/>
    <xf numFmtId="0" fontId="86" fillId="0" borderId="14" xfId="0" applyFont="1" applyBorder="1" applyAlignment="1">
      <alignment horizontal="left" vertical="top" wrapText="1" indent="1"/>
    </xf>
    <xf numFmtId="0" fontId="86" fillId="0" borderId="21" xfId="0" applyFont="1" applyBorder="1" applyAlignment="1">
      <alignment horizontal="left" vertical="top"/>
    </xf>
    <xf numFmtId="164" fontId="124" fillId="0" borderId="14" xfId="0" applyNumberFormat="1" applyFont="1" applyBorder="1" applyAlignment="1">
      <alignment horizontal="right" vertical="top"/>
    </xf>
    <xf numFmtId="164" fontId="125" fillId="0" borderId="14" xfId="0" applyNumberFormat="1" applyFont="1" applyBorder="1" applyAlignment="1">
      <alignment horizontal="right" vertical="center"/>
    </xf>
    <xf numFmtId="0" fontId="86" fillId="0" borderId="14" xfId="0" applyNumberFormat="1" applyFont="1" applyBorder="1" applyAlignment="1">
      <alignment horizontal="left" vertical="center" wrapText="1" indent="1"/>
    </xf>
    <xf numFmtId="0" fontId="111" fillId="0" borderId="2" xfId="0" applyFont="1" applyBorder="1" applyAlignment="1"/>
    <xf numFmtId="0" fontId="111" fillId="0" borderId="2" xfId="0" applyFont="1" applyBorder="1" applyAlignment="1">
      <alignment horizontal="left" vertical="top"/>
    </xf>
    <xf numFmtId="0" fontId="90" fillId="0" borderId="2" xfId="0" applyFont="1" applyBorder="1" applyAlignment="1">
      <alignment horizontal="left" vertical="top" wrapText="1"/>
    </xf>
    <xf numFmtId="0" fontId="111" fillId="0" borderId="2" xfId="0" applyFont="1" applyBorder="1" applyAlignment="1">
      <alignment horizontal="left" vertical="top" wrapText="1"/>
    </xf>
    <xf numFmtId="164" fontId="125" fillId="0" borderId="21" xfId="0" applyNumberFormat="1" applyFont="1" applyBorder="1" applyAlignment="1">
      <alignment horizontal="right" vertical="top"/>
    </xf>
    <xf numFmtId="0" fontId="90" fillId="0" borderId="19" xfId="0" applyFont="1" applyBorder="1" applyAlignment="1">
      <alignment horizontal="left" vertical="top" wrapText="1"/>
    </xf>
    <xf numFmtId="164" fontId="127" fillId="0" borderId="14" xfId="0" applyNumberFormat="1" applyFont="1" applyBorder="1" applyAlignment="1">
      <alignment horizontal="left" vertical="center"/>
    </xf>
    <xf numFmtId="0" fontId="124" fillId="0" borderId="14" xfId="0" applyFont="1" applyBorder="1" applyAlignment="1">
      <alignment horizontal="left" vertical="top"/>
    </xf>
    <xf numFmtId="0" fontId="111" fillId="0" borderId="2" xfId="0" applyFont="1" applyBorder="1" applyAlignment="1">
      <alignment horizontal="left"/>
    </xf>
    <xf numFmtId="0" fontId="111" fillId="0" borderId="2" xfId="0" applyFont="1" applyBorder="1"/>
    <xf numFmtId="0" fontId="86" fillId="0" borderId="0" xfId="0" applyFont="1" applyAlignment="1">
      <alignment horizontal="left" vertical="top"/>
    </xf>
    <xf numFmtId="0" fontId="86" fillId="0" borderId="14" xfId="0" applyFont="1" applyBorder="1" applyAlignment="1"/>
    <xf numFmtId="164" fontId="124" fillId="0" borderId="14" xfId="0" applyNumberFormat="1" applyFont="1" applyBorder="1" applyAlignment="1">
      <alignment vertical="center"/>
    </xf>
    <xf numFmtId="0" fontId="86" fillId="0" borderId="14" xfId="0" applyFont="1" applyBorder="1" applyAlignment="1">
      <alignment vertical="center"/>
    </xf>
    <xf numFmtId="0" fontId="90" fillId="0" borderId="129" xfId="0" applyFont="1" applyBorder="1"/>
    <xf numFmtId="0" fontId="86" fillId="0" borderId="21" xfId="0" applyFont="1" applyBorder="1"/>
    <xf numFmtId="0" fontId="86" fillId="0" borderId="9" xfId="0" applyFont="1" applyBorder="1" applyAlignment="1">
      <alignment horizontal="left" vertical="top"/>
    </xf>
    <xf numFmtId="164" fontId="124" fillId="0" borderId="8" xfId="0" applyNumberFormat="1" applyFont="1" applyBorder="1" applyAlignment="1">
      <alignment horizontal="right" vertical="top"/>
    </xf>
    <xf numFmtId="0" fontId="86" fillId="0" borderId="8" xfId="0" applyNumberFormat="1" applyFont="1" applyBorder="1" applyAlignment="1">
      <alignment horizontal="left" vertical="center" wrapText="1" indent="1"/>
    </xf>
    <xf numFmtId="0" fontId="111" fillId="0" borderId="18" xfId="0" applyFont="1" applyBorder="1" applyAlignment="1">
      <alignment horizontal="left" vertical="center" wrapText="1"/>
    </xf>
    <xf numFmtId="0" fontId="86" fillId="0" borderId="8" xfId="0" applyFont="1" applyBorder="1" applyAlignment="1">
      <alignment horizontal="left" vertical="top"/>
    </xf>
    <xf numFmtId="0" fontId="86" fillId="0" borderId="0" xfId="0" applyFont="1" applyBorder="1" applyAlignment="1">
      <alignment vertical="top"/>
    </xf>
    <xf numFmtId="0" fontId="125" fillId="0" borderId="8" xfId="0" applyNumberFormat="1" applyFont="1" applyBorder="1" applyAlignment="1">
      <alignment horizontal="left" vertical="center"/>
    </xf>
    <xf numFmtId="0" fontId="124" fillId="0" borderId="8" xfId="0" applyFont="1" applyBorder="1" applyAlignment="1">
      <alignment vertical="top"/>
    </xf>
    <xf numFmtId="0" fontId="124" fillId="0" borderId="8" xfId="0" applyFont="1" applyBorder="1" applyAlignment="1">
      <alignment horizontal="left" vertical="top"/>
    </xf>
    <xf numFmtId="0" fontId="86" fillId="0" borderId="9" xfId="0" applyFont="1" applyBorder="1" applyAlignment="1"/>
    <xf numFmtId="164" fontId="124" fillId="0" borderId="8" xfId="0" applyNumberFormat="1" applyFont="1" applyBorder="1" applyAlignment="1"/>
    <xf numFmtId="0" fontId="86" fillId="0" borderId="8" xfId="0" applyFont="1" applyBorder="1" applyAlignment="1"/>
    <xf numFmtId="0" fontId="90" fillId="0" borderId="10" xfId="0" applyFont="1" applyBorder="1" applyAlignment="1"/>
    <xf numFmtId="0" fontId="110" fillId="0" borderId="3" xfId="0" applyFont="1" applyBorder="1" applyAlignment="1">
      <alignment horizontal="left"/>
    </xf>
    <xf numFmtId="0" fontId="96" fillId="0" borderId="4" xfId="0" applyFont="1" applyBorder="1" applyAlignment="1">
      <alignment horizontal="left" vertical="center" indent="1"/>
    </xf>
    <xf numFmtId="0" fontId="89" fillId="0" borderId="4" xfId="0" applyFont="1" applyBorder="1" applyAlignment="1">
      <alignment horizontal="left" vertical="center"/>
    </xf>
    <xf numFmtId="0" fontId="121" fillId="0" borderId="5" xfId="0" applyFont="1" applyBorder="1" applyAlignment="1">
      <alignment horizontal="left" vertical="center"/>
    </xf>
    <xf numFmtId="49" fontId="110" fillId="0" borderId="3" xfId="0" applyNumberFormat="1" applyFont="1" applyFill="1" applyBorder="1" applyAlignment="1">
      <alignment horizontal="left" vertical="center"/>
    </xf>
    <xf numFmtId="49" fontId="86" fillId="0" borderId="4" xfId="0" applyNumberFormat="1" applyFont="1" applyFill="1" applyBorder="1" applyAlignment="1">
      <alignment horizontal="left" vertical="center"/>
    </xf>
    <xf numFmtId="0" fontId="86" fillId="0" borderId="4" xfId="0" applyFont="1" applyFill="1" applyBorder="1" applyAlignment="1" applyProtection="1">
      <alignment horizontal="left" vertical="center"/>
    </xf>
    <xf numFmtId="0" fontId="90" fillId="0" borderId="49" xfId="0" applyFont="1" applyFill="1" applyBorder="1" applyAlignment="1" applyProtection="1">
      <alignment horizontal="left" vertical="center"/>
      <protection locked="0"/>
    </xf>
    <xf numFmtId="49" fontId="110" fillId="0" borderId="6" xfId="0" applyNumberFormat="1" applyFont="1" applyFill="1" applyBorder="1" applyAlignment="1">
      <alignment horizontal="left" vertical="center"/>
    </xf>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0" fontId="90" fillId="0" borderId="50" xfId="0" applyFont="1" applyFill="1" applyBorder="1" applyAlignment="1">
      <alignment horizontal="left" vertical="center"/>
    </xf>
    <xf numFmtId="0" fontId="86" fillId="0" borderId="32" xfId="0" applyFont="1" applyFill="1" applyBorder="1" applyAlignment="1">
      <alignment horizontal="left" vertical="center"/>
    </xf>
    <xf numFmtId="0" fontId="86" fillId="0" borderId="51" xfId="0" applyFont="1" applyFill="1" applyBorder="1" applyAlignment="1">
      <alignment horizontal="left" vertical="center"/>
    </xf>
    <xf numFmtId="0" fontId="86" fillId="0" borderId="51" xfId="0" applyFont="1" applyFill="1" applyBorder="1" applyAlignment="1">
      <alignment horizontal="left" vertical="center" indent="2"/>
    </xf>
    <xf numFmtId="0" fontId="91" fillId="0" borderId="52" xfId="0" applyFont="1" applyFill="1" applyBorder="1" applyAlignment="1">
      <alignment horizontal="left" vertical="center"/>
    </xf>
    <xf numFmtId="0" fontId="85" fillId="0" borderId="9" xfId="0" applyFont="1" applyFill="1" applyBorder="1" applyAlignment="1"/>
    <xf numFmtId="0" fontId="85" fillId="0" borderId="8" xfId="0" applyFont="1" applyFill="1" applyBorder="1" applyAlignment="1">
      <alignment horizontal="left" vertical="top"/>
    </xf>
    <xf numFmtId="0" fontId="85" fillId="0" borderId="10" xfId="0" applyFont="1" applyFill="1" applyBorder="1" applyAlignment="1">
      <alignment horizontal="left"/>
    </xf>
    <xf numFmtId="0" fontId="85" fillId="0" borderId="0" xfId="0" applyFont="1" applyAlignment="1"/>
    <xf numFmtId="0" fontId="86" fillId="0" borderId="0" xfId="0" applyFont="1" applyAlignment="1">
      <alignment horizontal="left"/>
    </xf>
    <xf numFmtId="0" fontId="85" fillId="0" borderId="10" xfId="0" applyFont="1" applyFill="1" applyBorder="1" applyAlignment="1">
      <alignment horizontal="center" vertical="center"/>
    </xf>
    <xf numFmtId="0" fontId="127" fillId="0" borderId="14" xfId="0" applyFont="1" applyBorder="1" applyAlignment="1">
      <alignment horizontal="left" vertical="top" wrapText="1"/>
    </xf>
    <xf numFmtId="0" fontId="92" fillId="0" borderId="0" xfId="4" applyNumberFormat="1" applyFont="1" applyAlignment="1" applyProtection="1">
      <alignment horizontal="centerContinuous"/>
    </xf>
    <xf numFmtId="0" fontId="92" fillId="0" borderId="0" xfId="4" applyNumberFormat="1" applyFont="1" applyBorder="1" applyAlignment="1" applyProtection="1">
      <alignment horizontal="center"/>
    </xf>
    <xf numFmtId="0" fontId="101" fillId="0" borderId="0" xfId="4" applyNumberFormat="1" applyFont="1" applyAlignment="1" applyProtection="1">
      <alignment horizontal="centerContinuous"/>
    </xf>
    <xf numFmtId="0" fontId="91" fillId="0" borderId="0" xfId="4" applyNumberFormat="1" applyFont="1" applyAlignment="1" applyProtection="1">
      <alignment horizontal="right" vertical="center" textRotation="180"/>
    </xf>
    <xf numFmtId="0" fontId="91" fillId="0" borderId="0" xfId="4" applyNumberFormat="1" applyFont="1" applyAlignment="1" applyProtection="1">
      <alignment vertical="center" textRotation="180"/>
    </xf>
    <xf numFmtId="0" fontId="92" fillId="0" borderId="0" xfId="4" applyNumberFormat="1" applyFont="1" applyProtection="1"/>
    <xf numFmtId="0" fontId="92" fillId="0" borderId="34" xfId="4" applyNumberFormat="1" applyFont="1" applyBorder="1" applyProtection="1"/>
    <xf numFmtId="0" fontId="92" fillId="0" borderId="34" xfId="4" applyNumberFormat="1" applyFont="1" applyBorder="1" applyAlignment="1" applyProtection="1">
      <alignment horizontal="center"/>
    </xf>
    <xf numFmtId="0" fontId="90" fillId="0" borderId="0" xfId="4" applyNumberFormat="1" applyFont="1" applyProtection="1"/>
    <xf numFmtId="0" fontId="86" fillId="0" borderId="53" xfId="4" quotePrefix="1" applyNumberFormat="1" applyFont="1" applyBorder="1" applyAlignment="1" applyProtection="1">
      <alignment horizontal="left"/>
    </xf>
    <xf numFmtId="0" fontId="90" fillId="0" borderId="16" xfId="4" applyNumberFormat="1" applyFont="1" applyBorder="1" applyAlignment="1" applyProtection="1">
      <alignment horizontal="center"/>
    </xf>
    <xf numFmtId="0" fontId="90" fillId="0" borderId="16" xfId="4" applyNumberFormat="1" applyFont="1" applyBorder="1" applyProtection="1"/>
    <xf numFmtId="0" fontId="86" fillId="0" borderId="53" xfId="4" applyNumberFormat="1" applyFont="1" applyBorder="1" applyAlignment="1" applyProtection="1"/>
    <xf numFmtId="0" fontId="90" fillId="0" borderId="54" xfId="4" applyNumberFormat="1" applyFont="1" applyBorder="1" applyAlignment="1" applyProtection="1">
      <alignment horizontal="centerContinuous"/>
    </xf>
    <xf numFmtId="0" fontId="86" fillId="0" borderId="53" xfId="4" applyNumberFormat="1" applyFont="1" applyBorder="1" applyAlignment="1" applyProtection="1">
      <alignment horizontal="left"/>
    </xf>
    <xf numFmtId="0" fontId="90" fillId="0" borderId="54" xfId="4" applyNumberFormat="1" applyFont="1" applyBorder="1" applyProtection="1"/>
    <xf numFmtId="0" fontId="90" fillId="0" borderId="16" xfId="4" quotePrefix="1" applyNumberFormat="1" applyFont="1" applyBorder="1" applyAlignment="1" applyProtection="1">
      <alignment horizontal="left"/>
    </xf>
    <xf numFmtId="0" fontId="86" fillId="0" borderId="46" xfId="4" quotePrefix="1" applyNumberFormat="1" applyFont="1" applyBorder="1" applyAlignment="1" applyProtection="1">
      <alignment horizontal="left"/>
    </xf>
    <xf numFmtId="0" fontId="90" fillId="0" borderId="0" xfId="4" applyNumberFormat="1" applyFont="1" applyBorder="1" applyProtection="1"/>
    <xf numFmtId="0" fontId="90" fillId="0" borderId="44" xfId="4" applyNumberFormat="1" applyFont="1" applyBorder="1" applyProtection="1"/>
    <xf numFmtId="0" fontId="86" fillId="0" borderId="46" xfId="4" applyNumberFormat="1" applyFont="1" applyBorder="1" applyProtection="1"/>
    <xf numFmtId="0" fontId="101" fillId="0" borderId="0" xfId="4" applyNumberFormat="1" applyFont="1" applyBorder="1" applyProtection="1"/>
    <xf numFmtId="0" fontId="86" fillId="0" borderId="53" xfId="4" applyNumberFormat="1" applyFont="1" applyBorder="1" applyProtection="1"/>
    <xf numFmtId="0" fontId="92" fillId="0" borderId="0" xfId="4" applyNumberFormat="1" applyFont="1" applyBorder="1" applyProtection="1"/>
    <xf numFmtId="0" fontId="85" fillId="0" borderId="0" xfId="4" applyNumberFormat="1" applyFont="1" applyAlignment="1" applyProtection="1">
      <alignment horizontal="left"/>
    </xf>
    <xf numFmtId="0" fontId="101" fillId="0" borderId="0" xfId="4" applyNumberFormat="1" applyFont="1" applyAlignment="1" applyProtection="1">
      <alignment horizontal="left"/>
    </xf>
    <xf numFmtId="0" fontId="92" fillId="0" borderId="1" xfId="4" applyNumberFormat="1" applyFont="1" applyBorder="1" applyAlignment="1" applyProtection="1">
      <alignment horizontal="center" vertical="center"/>
      <protection locked="0"/>
    </xf>
    <xf numFmtId="0" fontId="86" fillId="0" borderId="0" xfId="4" applyNumberFormat="1" applyFont="1" applyBorder="1" applyAlignment="1" applyProtection="1">
      <alignment vertical="center"/>
    </xf>
    <xf numFmtId="0" fontId="90" fillId="0" borderId="0" xfId="4" applyNumberFormat="1" applyFont="1" applyBorder="1" applyAlignment="1" applyProtection="1">
      <alignment horizontal="center"/>
    </xf>
    <xf numFmtId="0" fontId="97" fillId="0" borderId="0" xfId="4" applyNumberFormat="1" applyFont="1" applyAlignment="1" applyProtection="1">
      <alignment vertical="center"/>
    </xf>
    <xf numFmtId="0" fontId="91" fillId="0" borderId="0" xfId="4" applyNumberFormat="1" applyFont="1" applyBorder="1" applyProtection="1"/>
    <xf numFmtId="0" fontId="86" fillId="0" borderId="0" xfId="4" applyNumberFormat="1" applyFont="1" applyAlignment="1" applyProtection="1">
      <alignment vertical="center"/>
    </xf>
    <xf numFmtId="0" fontId="91" fillId="0" borderId="0" xfId="4" applyNumberFormat="1" applyFont="1" applyProtection="1"/>
    <xf numFmtId="0" fontId="101" fillId="0" borderId="0" xfId="4" applyNumberFormat="1" applyFont="1" applyProtection="1"/>
    <xf numFmtId="0" fontId="86" fillId="0" borderId="0" xfId="4" applyNumberFormat="1" applyFont="1" applyBorder="1" applyProtection="1"/>
    <xf numFmtId="0" fontId="86" fillId="0" borderId="0" xfId="4" applyNumberFormat="1" applyFont="1" applyProtection="1"/>
    <xf numFmtId="0" fontId="90" fillId="0" borderId="0" xfId="4" quotePrefix="1" applyNumberFormat="1" applyFont="1" applyAlignment="1" applyProtection="1">
      <alignment horizontal="left"/>
    </xf>
    <xf numFmtId="0" fontId="86" fillId="0" borderId="0" xfId="4" applyFont="1"/>
    <xf numFmtId="0" fontId="85" fillId="0" borderId="0" xfId="4" applyFont="1" applyAlignment="1">
      <alignment horizontal="center" vertical="center"/>
    </xf>
    <xf numFmtId="0" fontId="92" fillId="0" borderId="0" xfId="4" applyFont="1" applyAlignment="1">
      <alignment horizontal="center" vertical="center"/>
    </xf>
    <xf numFmtId="164" fontId="90" fillId="0" borderId="0" xfId="4" applyNumberFormat="1" applyFont="1"/>
    <xf numFmtId="0" fontId="91" fillId="0" borderId="0" xfId="4" applyFont="1"/>
    <xf numFmtId="164" fontId="91" fillId="0" borderId="0" xfId="4" applyNumberFormat="1" applyFont="1" applyAlignment="1">
      <alignment horizontal="right"/>
    </xf>
    <xf numFmtId="49" fontId="90" fillId="0" borderId="0" xfId="4" applyNumberFormat="1" applyFont="1"/>
    <xf numFmtId="0" fontId="90" fillId="0" borderId="0" xfId="4" applyFont="1"/>
    <xf numFmtId="0" fontId="121" fillId="0" borderId="0" xfId="4" applyFont="1"/>
    <xf numFmtId="164" fontId="121" fillId="0" borderId="0" xfId="4" applyNumberFormat="1" applyFont="1" applyAlignment="1">
      <alignment horizontal="right"/>
    </xf>
    <xf numFmtId="0" fontId="91" fillId="0" borderId="11" xfId="4" applyFont="1" applyBorder="1" applyAlignment="1" applyProtection="1">
      <alignment horizontal="center"/>
      <protection locked="0"/>
    </xf>
    <xf numFmtId="164" fontId="90" fillId="0" borderId="0" xfId="4" applyNumberFormat="1" applyFont="1" applyBorder="1" applyAlignment="1">
      <alignment horizontal="right"/>
    </xf>
    <xf numFmtId="49" fontId="121" fillId="0" borderId="0" xfId="4" applyNumberFormat="1" applyFont="1" applyAlignment="1"/>
    <xf numFmtId="0" fontId="90" fillId="0" borderId="0" xfId="4" applyFont="1" applyAlignment="1"/>
    <xf numFmtId="0" fontId="91" fillId="0" borderId="39" xfId="4" applyFont="1" applyBorder="1" applyAlignment="1" applyProtection="1">
      <alignment horizontal="center"/>
      <protection locked="0"/>
    </xf>
    <xf numFmtId="49" fontId="90" fillId="0" borderId="0" xfId="4" applyNumberFormat="1" applyFont="1" applyAlignment="1"/>
    <xf numFmtId="0" fontId="90" fillId="0" borderId="0" xfId="4" applyFont="1" applyAlignment="1">
      <alignment horizontal="center"/>
    </xf>
    <xf numFmtId="164" fontId="90" fillId="0" borderId="0" xfId="4" applyNumberFormat="1" applyFont="1" applyAlignment="1">
      <alignment horizontal="right"/>
    </xf>
    <xf numFmtId="49" fontId="91" fillId="0" borderId="0" xfId="4" applyNumberFormat="1" applyFont="1" applyAlignment="1"/>
    <xf numFmtId="49" fontId="90" fillId="0" borderId="0" xfId="4" applyNumberFormat="1" applyFont="1" applyFill="1" applyAlignment="1"/>
    <xf numFmtId="49" fontId="90" fillId="0" borderId="0" xfId="4" applyNumberFormat="1" applyFont="1" applyFill="1" applyBorder="1" applyAlignment="1"/>
    <xf numFmtId="49" fontId="128" fillId="0" borderId="0" xfId="3" applyNumberFormat="1" applyFont="1"/>
    <xf numFmtId="49" fontId="90" fillId="0" borderId="0" xfId="4" applyNumberFormat="1" applyFont="1" applyFill="1" applyBorder="1"/>
    <xf numFmtId="0" fontId="90" fillId="0" borderId="0" xfId="4" applyFont="1" applyBorder="1" applyAlignment="1">
      <alignment horizontal="center"/>
    </xf>
    <xf numFmtId="0" fontId="129" fillId="0" borderId="0" xfId="4" applyFont="1" applyAlignment="1">
      <alignment horizontal="center"/>
    </xf>
    <xf numFmtId="164" fontId="129" fillId="0" borderId="0" xfId="4" applyNumberFormat="1" applyFont="1" applyAlignment="1">
      <alignment horizontal="right"/>
    </xf>
    <xf numFmtId="0" fontId="121" fillId="0" borderId="11" xfId="4" applyFont="1" applyBorder="1" applyAlignment="1" applyProtection="1">
      <alignment horizontal="center"/>
      <protection locked="0"/>
    </xf>
    <xf numFmtId="0" fontId="129" fillId="0" borderId="0" xfId="4" applyFont="1" applyBorder="1" applyAlignment="1">
      <alignment horizontal="center"/>
    </xf>
    <xf numFmtId="0" fontId="90" fillId="0" borderId="0" xfId="8" applyFont="1" applyFill="1" applyBorder="1" applyAlignment="1">
      <alignment horizontal="left"/>
    </xf>
    <xf numFmtId="164" fontId="91" fillId="0" borderId="11" xfId="4" applyNumberFormat="1" applyFont="1" applyBorder="1" applyAlignment="1" applyProtection="1">
      <alignment horizontal="center" vertical="center"/>
      <protection locked="0"/>
    </xf>
    <xf numFmtId="49" fontId="87" fillId="0" borderId="0" xfId="2" applyNumberFormat="1" applyFont="1" applyAlignment="1" applyProtection="1">
      <alignment horizontal="left" indent="2"/>
    </xf>
    <xf numFmtId="49" fontId="90" fillId="0" borderId="0" xfId="4" applyNumberFormat="1" applyFont="1" applyFill="1"/>
    <xf numFmtId="49" fontId="91" fillId="0" borderId="0" xfId="4" applyNumberFormat="1" applyFont="1" applyFill="1" applyBorder="1"/>
    <xf numFmtId="49" fontId="91" fillId="0" borderId="0" xfId="4" applyNumberFormat="1" applyFont="1"/>
    <xf numFmtId="49" fontId="121" fillId="0" borderId="0" xfId="4" applyNumberFormat="1" applyFont="1"/>
    <xf numFmtId="0" fontId="90" fillId="0" borderId="0" xfId="4" applyFont="1" applyBorder="1" applyAlignment="1" applyProtection="1">
      <alignment horizontal="center"/>
    </xf>
    <xf numFmtId="49" fontId="121" fillId="0" borderId="0" xfId="4" applyNumberFormat="1" applyFont="1" applyFill="1" applyBorder="1"/>
    <xf numFmtId="49" fontId="130" fillId="0" borderId="0" xfId="4" applyNumberFormat="1" applyFont="1" applyFill="1" applyBorder="1"/>
    <xf numFmtId="49" fontId="121" fillId="0" borderId="0" xfId="4" applyNumberFormat="1" applyFont="1" applyAlignment="1">
      <alignment vertical="top"/>
    </xf>
    <xf numFmtId="0" fontId="90" fillId="0" borderId="16" xfId="4" applyFont="1" applyBorder="1" applyAlignment="1" applyProtection="1">
      <alignment horizontal="center"/>
    </xf>
    <xf numFmtId="49" fontId="90" fillId="0" borderId="0" xfId="4" applyNumberFormat="1" applyFont="1" applyAlignment="1">
      <alignment vertical="top"/>
    </xf>
    <xf numFmtId="0" fontId="91" fillId="0" borderId="34" xfId="4" applyFont="1" applyBorder="1" applyAlignment="1" applyProtection="1">
      <alignment horizontal="center"/>
      <protection locked="0"/>
    </xf>
    <xf numFmtId="0" fontId="90" fillId="0" borderId="0" xfId="4" applyFont="1" applyBorder="1" applyProtection="1"/>
    <xf numFmtId="0" fontId="92" fillId="0" borderId="0" xfId="4" applyFont="1" applyAlignment="1" applyProtection="1">
      <alignment horizontal="center"/>
    </xf>
    <xf numFmtId="42" fontId="92" fillId="0" borderId="0" xfId="4" applyNumberFormat="1" applyFont="1" applyProtection="1"/>
    <xf numFmtId="0" fontId="101" fillId="0" borderId="0" xfId="4" applyFont="1" applyProtection="1"/>
    <xf numFmtId="0" fontId="92" fillId="0" borderId="0" xfId="18" applyFont="1" applyBorder="1" applyProtection="1"/>
    <xf numFmtId="0" fontId="92" fillId="0" borderId="0" xfId="18" applyFont="1" applyBorder="1" applyAlignment="1" applyProtection="1">
      <alignment horizontal="center"/>
    </xf>
    <xf numFmtId="42" fontId="92" fillId="6" borderId="34" xfId="4" applyNumberFormat="1" applyFont="1" applyFill="1" applyBorder="1" applyProtection="1"/>
    <xf numFmtId="41" fontId="92" fillId="6" borderId="34" xfId="4" applyNumberFormat="1" applyFont="1" applyFill="1" applyBorder="1" applyProtection="1"/>
    <xf numFmtId="0" fontId="101" fillId="0" borderId="0" xfId="4" applyFont="1" applyAlignment="1" applyProtection="1">
      <alignment horizontal="left" indent="2"/>
    </xf>
    <xf numFmtId="42" fontId="92" fillId="6" borderId="12" xfId="4" applyNumberFormat="1" applyFont="1" applyFill="1" applyBorder="1" applyProtection="1"/>
    <xf numFmtId="0" fontId="102" fillId="0" borderId="0" xfId="4" applyFont="1" applyProtection="1"/>
    <xf numFmtId="42" fontId="92" fillId="0" borderId="55" xfId="4" applyNumberFormat="1" applyFont="1" applyBorder="1" applyProtection="1">
      <protection locked="0"/>
    </xf>
    <xf numFmtId="42" fontId="92" fillId="0" borderId="0" xfId="4" applyNumberFormat="1" applyFont="1" applyFill="1" applyProtection="1"/>
    <xf numFmtId="42" fontId="92" fillId="0" borderId="34" xfId="4" applyNumberFormat="1" applyFont="1" applyBorder="1" applyProtection="1">
      <protection locked="0"/>
    </xf>
    <xf numFmtId="42" fontId="92" fillId="0" borderId="56" xfId="4" applyNumberFormat="1" applyFont="1" applyBorder="1" applyProtection="1">
      <protection locked="0"/>
    </xf>
    <xf numFmtId="0" fontId="92" fillId="0" borderId="0" xfId="4" applyFont="1" applyAlignment="1" applyProtection="1">
      <alignment horizontal="right"/>
    </xf>
    <xf numFmtId="42" fontId="92" fillId="6" borderId="8" xfId="4" applyNumberFormat="1" applyFont="1" applyFill="1" applyBorder="1" applyProtection="1"/>
    <xf numFmtId="0" fontId="101" fillId="0" borderId="0" xfId="4" applyFont="1" applyAlignment="1" applyProtection="1">
      <alignment horizontal="center" vertical="center"/>
    </xf>
    <xf numFmtId="165" fontId="101" fillId="0" borderId="0" xfId="4" applyNumberFormat="1" applyFont="1" applyAlignment="1" applyProtection="1">
      <alignment vertical="center"/>
    </xf>
    <xf numFmtId="0" fontId="85" fillId="0" borderId="0" xfId="4" applyFont="1" applyProtection="1"/>
    <xf numFmtId="0" fontId="85" fillId="0" borderId="0" xfId="4" applyFont="1" applyFill="1" applyProtection="1"/>
    <xf numFmtId="0" fontId="92" fillId="0" borderId="0" xfId="4" applyFont="1" applyFill="1" applyProtection="1"/>
    <xf numFmtId="169" fontId="86" fillId="0" borderId="0" xfId="4" applyNumberFormat="1" applyFont="1" applyFill="1" applyProtection="1"/>
    <xf numFmtId="0" fontId="86" fillId="0" borderId="0" xfId="4" applyFont="1" applyFill="1" applyProtection="1"/>
    <xf numFmtId="0" fontId="92" fillId="0" borderId="34" xfId="4" applyFont="1" applyFill="1" applyBorder="1" applyAlignment="1" applyProtection="1">
      <alignment horizontal="center" vertical="center"/>
      <protection locked="0"/>
    </xf>
    <xf numFmtId="0" fontId="86" fillId="0" borderId="0" xfId="4" applyFont="1" applyProtection="1"/>
    <xf numFmtId="0" fontId="86" fillId="0" borderId="38" xfId="4" applyFont="1" applyBorder="1" applyProtection="1"/>
    <xf numFmtId="0" fontId="86" fillId="0" borderId="39" xfId="4" applyFont="1" applyBorder="1" applyProtection="1">
      <protection locked="0"/>
    </xf>
    <xf numFmtId="0" fontId="86" fillId="0" borderId="38" xfId="4" applyFont="1" applyBorder="1" applyAlignment="1" applyProtection="1">
      <alignment horizontal="center"/>
      <protection locked="0"/>
    </xf>
    <xf numFmtId="0" fontId="101" fillId="0" borderId="0" xfId="4" applyFont="1" applyAlignment="1" applyProtection="1">
      <alignment horizontal="center"/>
    </xf>
    <xf numFmtId="0" fontId="85" fillId="0" borderId="0" xfId="4" applyFont="1" applyBorder="1" applyProtection="1"/>
    <xf numFmtId="5" fontId="86" fillId="0" borderId="15" xfId="4" applyNumberFormat="1" applyFont="1" applyBorder="1" applyAlignment="1" applyProtection="1">
      <protection locked="0"/>
    </xf>
    <xf numFmtId="5" fontId="86" fillId="0" borderId="57" xfId="4" applyNumberFormat="1" applyFont="1" applyBorder="1" applyAlignment="1" applyProtection="1">
      <protection locked="0"/>
    </xf>
    <xf numFmtId="5" fontId="101" fillId="0" borderId="0" xfId="4" applyNumberFormat="1" applyFont="1" applyAlignment="1" applyProtection="1"/>
    <xf numFmtId="0" fontId="101" fillId="0" borderId="0" xfId="4" applyFont="1" applyAlignment="1" applyProtection="1"/>
    <xf numFmtId="5" fontId="86" fillId="0" borderId="15" xfId="4" applyNumberFormat="1" applyFont="1" applyBorder="1" applyAlignment="1" applyProtection="1">
      <alignment horizontal="center"/>
      <protection locked="0"/>
    </xf>
    <xf numFmtId="5" fontId="86" fillId="0" borderId="57" xfId="4" applyNumberFormat="1" applyFont="1" applyBorder="1" applyAlignment="1" applyProtection="1">
      <alignment horizontal="center"/>
      <protection locked="0"/>
    </xf>
    <xf numFmtId="0" fontId="101" fillId="0" borderId="0" xfId="4" applyFont="1" applyBorder="1" applyProtection="1"/>
    <xf numFmtId="0" fontId="90" fillId="0" borderId="0" xfId="4" applyFont="1" applyAlignment="1" applyProtection="1">
      <alignment vertical="top"/>
    </xf>
    <xf numFmtId="0" fontId="90" fillId="0" borderId="15" xfId="4" applyFont="1" applyBorder="1" applyAlignment="1" applyProtection="1">
      <alignment vertical="top"/>
    </xf>
    <xf numFmtId="0" fontId="92" fillId="0" borderId="15" xfId="4" applyFont="1" applyBorder="1" applyProtection="1"/>
    <xf numFmtId="0" fontId="90" fillId="0" borderId="0" xfId="4" applyFont="1" applyBorder="1" applyAlignment="1" applyProtection="1">
      <alignment vertical="top"/>
    </xf>
    <xf numFmtId="0" fontId="131" fillId="0" borderId="0" xfId="4" applyFont="1" applyAlignment="1" applyProtection="1">
      <alignment vertical="top"/>
    </xf>
    <xf numFmtId="0" fontId="90" fillId="0" borderId="0" xfId="4" applyFont="1" applyProtection="1"/>
    <xf numFmtId="0" fontId="131" fillId="0" borderId="0" xfId="4" applyFont="1" applyAlignment="1" applyProtection="1">
      <alignment horizontal="right" vertical="top"/>
    </xf>
    <xf numFmtId="0" fontId="99" fillId="0" borderId="0" xfId="4" applyFont="1" applyAlignment="1" applyProtection="1">
      <alignment horizontal="center" vertical="center"/>
    </xf>
    <xf numFmtId="0" fontId="92" fillId="0" borderId="36" xfId="4" applyFont="1" applyBorder="1" applyProtection="1"/>
    <xf numFmtId="169" fontId="91" fillId="0" borderId="36" xfId="4" applyNumberFormat="1" applyFont="1" applyBorder="1" applyAlignment="1" applyProtection="1">
      <alignment horizontal="center"/>
    </xf>
    <xf numFmtId="1" fontId="91" fillId="0" borderId="54" xfId="4" applyNumberFormat="1" applyFont="1" applyBorder="1" applyAlignment="1" applyProtection="1">
      <alignment horizontal="center"/>
    </xf>
    <xf numFmtId="0" fontId="91" fillId="0" borderId="16" xfId="4" applyFont="1" applyBorder="1" applyAlignment="1" applyProtection="1">
      <alignment horizontal="centerContinuous"/>
    </xf>
    <xf numFmtId="0" fontId="91" fillId="0" borderId="54" xfId="4" applyFont="1" applyBorder="1" applyAlignment="1" applyProtection="1">
      <alignment horizontal="centerContinuous"/>
    </xf>
    <xf numFmtId="0" fontId="91" fillId="0" borderId="58" xfId="4" applyFont="1" applyBorder="1" applyAlignment="1" applyProtection="1">
      <alignment horizontal="centerContinuous"/>
    </xf>
    <xf numFmtId="0" fontId="91" fillId="0" borderId="36" xfId="4" applyFont="1" applyBorder="1" applyAlignment="1" applyProtection="1">
      <alignment horizontal="center"/>
    </xf>
    <xf numFmtId="0" fontId="91" fillId="7" borderId="36" xfId="4" applyFont="1" applyFill="1" applyBorder="1" applyAlignment="1" applyProtection="1">
      <alignment horizontal="center"/>
    </xf>
    <xf numFmtId="0" fontId="91" fillId="7" borderId="54" xfId="4" applyFont="1" applyFill="1" applyBorder="1" applyAlignment="1" applyProtection="1">
      <alignment horizontal="center"/>
    </xf>
    <xf numFmtId="0" fontId="91" fillId="0" borderId="46" xfId="4" applyFont="1" applyBorder="1" applyAlignment="1" applyProtection="1">
      <alignment horizontal="left"/>
    </xf>
    <xf numFmtId="169" fontId="91" fillId="0" borderId="40" xfId="4" applyNumberFormat="1" applyFont="1" applyBorder="1" applyAlignment="1" applyProtection="1">
      <alignment horizontal="center"/>
    </xf>
    <xf numFmtId="1" fontId="91" fillId="0" borderId="44" xfId="4" applyNumberFormat="1" applyFont="1" applyBorder="1" applyAlignment="1" applyProtection="1">
      <alignment horizontal="center"/>
    </xf>
    <xf numFmtId="0" fontId="91" fillId="0" borderId="0" xfId="4" applyFont="1" applyBorder="1" applyAlignment="1" applyProtection="1">
      <alignment horizontal="centerContinuous"/>
    </xf>
    <xf numFmtId="0" fontId="91" fillId="0" borderId="44" xfId="4" applyFont="1" applyBorder="1" applyAlignment="1" applyProtection="1">
      <alignment horizontal="centerContinuous"/>
    </xf>
    <xf numFmtId="0" fontId="91" fillId="16" borderId="59" xfId="4" applyFont="1" applyFill="1" applyBorder="1" applyAlignment="1" applyProtection="1">
      <alignment horizontal="center"/>
    </xf>
    <xf numFmtId="0" fontId="91" fillId="17" borderId="59" xfId="4" applyFont="1" applyFill="1" applyBorder="1" applyAlignment="1" applyProtection="1">
      <alignment horizontal="center"/>
    </xf>
    <xf numFmtId="0" fontId="91" fillId="0" borderId="59" xfId="4" applyFont="1" applyBorder="1" applyAlignment="1" applyProtection="1">
      <alignment horizontal="center"/>
    </xf>
    <xf numFmtId="0" fontId="91" fillId="7" borderId="59" xfId="4" applyFont="1" applyFill="1" applyBorder="1" applyAlignment="1" applyProtection="1">
      <alignment horizontal="center"/>
    </xf>
    <xf numFmtId="0" fontId="91" fillId="7" borderId="44" xfId="4" applyFont="1" applyFill="1" applyBorder="1" applyAlignment="1" applyProtection="1">
      <alignment horizontal="center"/>
    </xf>
    <xf numFmtId="0" fontId="91" fillId="0" borderId="40" xfId="4" applyFont="1" applyBorder="1" applyAlignment="1" applyProtection="1">
      <alignment horizontal="center"/>
    </xf>
    <xf numFmtId="0" fontId="91" fillId="0" borderId="44" xfId="4" applyFont="1" applyBorder="1" applyAlignment="1" applyProtection="1">
      <alignment horizontal="center"/>
    </xf>
    <xf numFmtId="0" fontId="91" fillId="0" borderId="46" xfId="4" applyFont="1" applyBorder="1" applyAlignment="1" applyProtection="1">
      <alignment horizontal="center"/>
    </xf>
    <xf numFmtId="0" fontId="91" fillId="0" borderId="60" xfId="4" applyFont="1" applyBorder="1" applyAlignment="1" applyProtection="1"/>
    <xf numFmtId="0" fontId="91" fillId="7" borderId="59" xfId="4" quotePrefix="1" applyFont="1" applyFill="1" applyBorder="1" applyAlignment="1" applyProtection="1">
      <alignment horizontal="center"/>
    </xf>
    <xf numFmtId="169" fontId="91" fillId="0" borderId="37" xfId="4" applyNumberFormat="1" applyFont="1" applyBorder="1" applyAlignment="1" applyProtection="1">
      <alignment horizontal="center"/>
    </xf>
    <xf numFmtId="1" fontId="91" fillId="0" borderId="41" xfId="4" applyNumberFormat="1" applyFont="1" applyBorder="1" applyAlignment="1" applyProtection="1">
      <alignment horizontal="center"/>
    </xf>
    <xf numFmtId="0" fontId="91" fillId="0" borderId="37" xfId="4" applyFont="1" applyBorder="1" applyAlignment="1" applyProtection="1">
      <alignment horizontal="center"/>
    </xf>
    <xf numFmtId="0" fontId="91" fillId="0" borderId="41" xfId="4" applyFont="1" applyBorder="1" applyAlignment="1" applyProtection="1">
      <alignment horizontal="center"/>
    </xf>
    <xf numFmtId="0" fontId="91" fillId="0" borderId="45" xfId="4" applyFont="1" applyBorder="1" applyAlignment="1" applyProtection="1">
      <alignment horizontal="center"/>
    </xf>
    <xf numFmtId="0" fontId="91" fillId="16" borderId="61" xfId="4" applyFont="1" applyFill="1" applyBorder="1" applyAlignment="1" applyProtection="1">
      <alignment horizontal="center"/>
    </xf>
    <xf numFmtId="0" fontId="91" fillId="7" borderId="61" xfId="4" applyFont="1" applyFill="1" applyBorder="1" applyAlignment="1" applyProtection="1">
      <alignment horizontal="center"/>
    </xf>
    <xf numFmtId="0" fontId="91" fillId="17" borderId="61" xfId="4" applyFont="1" applyFill="1" applyBorder="1" applyAlignment="1" applyProtection="1">
      <alignment horizontal="center"/>
    </xf>
    <xf numFmtId="0" fontId="91" fillId="0" borderId="61" xfId="4" applyFont="1" applyBorder="1" applyAlignment="1" applyProtection="1">
      <alignment horizontal="center"/>
    </xf>
    <xf numFmtId="0" fontId="91" fillId="7" borderId="41" xfId="4" applyFont="1" applyFill="1" applyBorder="1" applyAlignment="1" applyProtection="1">
      <alignment horizontal="center"/>
    </xf>
    <xf numFmtId="3" fontId="90" fillId="0" borderId="11" xfId="4" applyNumberFormat="1" applyFont="1" applyBorder="1" applyAlignment="1" applyProtection="1">
      <alignment horizontal="left" vertical="center" wrapText="1"/>
      <protection locked="0"/>
    </xf>
    <xf numFmtId="169" fontId="90" fillId="0" borderId="37" xfId="4" applyNumberFormat="1" applyFont="1" applyBorder="1" applyAlignment="1" applyProtection="1">
      <alignment horizontal="center"/>
      <protection locked="0"/>
    </xf>
    <xf numFmtId="1" fontId="90" fillId="0" borderId="37" xfId="4" applyNumberFormat="1" applyFont="1" applyBorder="1" applyAlignment="1" applyProtection="1">
      <alignment horizontal="center"/>
      <protection locked="0"/>
    </xf>
    <xf numFmtId="3" fontId="90" fillId="0" borderId="37" xfId="4" applyNumberFormat="1" applyFont="1" applyBorder="1" applyAlignment="1" applyProtection="1">
      <alignment horizontal="center"/>
      <protection locked="0"/>
    </xf>
    <xf numFmtId="169" fontId="90" fillId="0" borderId="11" xfId="4" applyNumberFormat="1" applyFont="1" applyBorder="1" applyAlignment="1" applyProtection="1">
      <alignment horizontal="center"/>
      <protection locked="0"/>
    </xf>
    <xf numFmtId="1" fontId="90" fillId="0" borderId="11" xfId="4" applyNumberFormat="1" applyFont="1" applyBorder="1" applyAlignment="1" applyProtection="1">
      <alignment horizontal="center"/>
      <protection locked="0"/>
    </xf>
    <xf numFmtId="3" fontId="90" fillId="0" borderId="11" xfId="4" applyNumberFormat="1" applyFont="1" applyBorder="1" applyAlignment="1" applyProtection="1">
      <alignment horizontal="center"/>
      <protection locked="0"/>
    </xf>
    <xf numFmtId="0" fontId="92" fillId="0" borderId="0" xfId="4" applyFont="1" applyAlignment="1" applyProtection="1">
      <alignment textRotation="180" wrapText="1"/>
    </xf>
    <xf numFmtId="3" fontId="90" fillId="0" borderId="0" xfId="4" applyNumberFormat="1" applyFont="1" applyBorder="1" applyAlignment="1" applyProtection="1">
      <alignment horizontal="left" vertical="center" wrapText="1"/>
      <protection locked="0"/>
    </xf>
    <xf numFmtId="169" fontId="90" fillId="0" borderId="0" xfId="4" applyNumberFormat="1" applyFont="1" applyBorder="1" applyAlignment="1" applyProtection="1">
      <alignment horizontal="center"/>
      <protection locked="0"/>
    </xf>
    <xf numFmtId="1" fontId="90" fillId="0" borderId="0" xfId="4" applyNumberFormat="1" applyFont="1" applyBorder="1" applyAlignment="1" applyProtection="1">
      <alignment horizontal="center"/>
      <protection locked="0"/>
    </xf>
    <xf numFmtId="3" fontId="90" fillId="0" borderId="0" xfId="4" applyNumberFormat="1" applyFont="1" applyBorder="1" applyAlignment="1" applyProtection="1">
      <alignment horizontal="center"/>
      <protection locked="0"/>
    </xf>
    <xf numFmtId="169" fontId="90" fillId="0" borderId="0" xfId="4" applyNumberFormat="1" applyFont="1" applyBorder="1" applyProtection="1"/>
    <xf numFmtId="1" fontId="90" fillId="0" borderId="0" xfId="4" applyNumberFormat="1" applyFont="1" applyBorder="1" applyProtection="1"/>
    <xf numFmtId="0" fontId="85" fillId="16" borderId="0" xfId="4" applyFont="1" applyFill="1" applyProtection="1"/>
    <xf numFmtId="169" fontId="92" fillId="16" borderId="0" xfId="4" applyNumberFormat="1" applyFont="1" applyFill="1" applyProtection="1"/>
    <xf numFmtId="1" fontId="92" fillId="16" borderId="0" xfId="4" applyNumberFormat="1" applyFont="1" applyFill="1" applyProtection="1"/>
    <xf numFmtId="0" fontId="92" fillId="16" borderId="0" xfId="4" applyFont="1" applyFill="1" applyProtection="1"/>
    <xf numFmtId="169" fontId="92" fillId="0" borderId="0" xfId="4" applyNumberFormat="1" applyFont="1" applyFill="1" applyProtection="1"/>
    <xf numFmtId="1" fontId="92" fillId="0" borderId="0" xfId="4" applyNumberFormat="1" applyFont="1" applyFill="1" applyProtection="1"/>
    <xf numFmtId="169" fontId="92" fillId="0" borderId="0" xfId="4" applyNumberFormat="1" applyFont="1" applyProtection="1"/>
    <xf numFmtId="1" fontId="92" fillId="0" borderId="0" xfId="4" applyNumberFormat="1" applyFont="1" applyProtection="1"/>
    <xf numFmtId="0" fontId="85" fillId="0" borderId="15" xfId="4" applyFont="1" applyBorder="1" applyProtection="1"/>
    <xf numFmtId="169" fontId="92" fillId="0" borderId="15" xfId="4" applyNumberFormat="1" applyFont="1" applyBorder="1" applyProtection="1"/>
    <xf numFmtId="1" fontId="92" fillId="0" borderId="15" xfId="4" applyNumberFormat="1" applyFont="1" applyBorder="1" applyProtection="1"/>
    <xf numFmtId="0" fontId="92" fillId="0" borderId="15" xfId="4" applyFont="1" applyBorder="1" applyAlignment="1" applyProtection="1">
      <alignment horizontal="center"/>
    </xf>
    <xf numFmtId="0" fontId="131" fillId="0" borderId="0" xfId="4" applyFont="1" applyAlignment="1" applyProtection="1">
      <alignment horizontal="left" wrapText="1"/>
    </xf>
    <xf numFmtId="0" fontId="131" fillId="0" borderId="0" xfId="4" applyFont="1" applyAlignment="1" applyProtection="1"/>
    <xf numFmtId="0" fontId="131" fillId="0" borderId="0" xfId="4" applyFont="1" applyAlignment="1" applyProtection="1">
      <alignment wrapText="1"/>
    </xf>
    <xf numFmtId="0" fontId="90" fillId="0" borderId="0" xfId="4" applyFont="1" applyAlignment="1" applyProtection="1">
      <alignment horizontal="left" wrapText="1"/>
    </xf>
    <xf numFmtId="0" fontId="90" fillId="0" borderId="0" xfId="4" applyFont="1" applyAlignment="1" applyProtection="1">
      <alignment horizontal="left"/>
    </xf>
    <xf numFmtId="169" fontId="90" fillId="0" borderId="0" xfId="4" applyNumberFormat="1" applyFont="1" applyProtection="1"/>
    <xf numFmtId="1" fontId="90" fillId="0" borderId="0" xfId="4" applyNumberFormat="1" applyFont="1" applyProtection="1"/>
    <xf numFmtId="0" fontId="90" fillId="0" borderId="0" xfId="4" applyFont="1" applyAlignment="1" applyProtection="1">
      <alignment horizontal="center"/>
    </xf>
    <xf numFmtId="0" fontId="131" fillId="0" borderId="0" xfId="4" applyFont="1" applyAlignment="1" applyProtection="1">
      <alignment vertical="center"/>
    </xf>
    <xf numFmtId="0" fontId="132" fillId="0" borderId="0" xfId="4" applyFont="1" applyFill="1" applyProtection="1"/>
    <xf numFmtId="0" fontId="101" fillId="0" borderId="0" xfId="4" applyFont="1" applyAlignment="1" applyProtection="1">
      <alignment vertical="center"/>
    </xf>
    <xf numFmtId="49" fontId="101" fillId="0" borderId="0" xfId="4" applyNumberFormat="1" applyFont="1" applyBorder="1" applyAlignment="1" applyProtection="1">
      <alignment horizontal="center" vertical="top"/>
    </xf>
    <xf numFmtId="165" fontId="85"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top"/>
    </xf>
    <xf numFmtId="0" fontId="85" fillId="0" borderId="0" xfId="4" applyFont="1" applyAlignment="1" applyProtection="1">
      <alignment horizontal="center" vertical="center"/>
    </xf>
    <xf numFmtId="0" fontId="101" fillId="0" borderId="16" xfId="4" applyFont="1" applyBorder="1" applyProtection="1"/>
    <xf numFmtId="0" fontId="92" fillId="0" borderId="16" xfId="4" applyFont="1" applyBorder="1" applyProtection="1"/>
    <xf numFmtId="0" fontId="92" fillId="0" borderId="16" xfId="4" applyFont="1" applyBorder="1" applyAlignment="1" applyProtection="1">
      <alignment horizontal="center"/>
    </xf>
    <xf numFmtId="0" fontId="92" fillId="0" borderId="0" xfId="4" applyFont="1" applyFill="1" applyBorder="1" applyProtection="1"/>
    <xf numFmtId="0" fontId="101" fillId="0" borderId="0" xfId="4" applyFont="1" applyFill="1" applyBorder="1" applyAlignment="1" applyProtection="1">
      <alignment horizontal="centerContinuous"/>
    </xf>
    <xf numFmtId="0" fontId="92" fillId="0" borderId="0" xfId="4" applyFont="1" applyBorder="1" applyAlignment="1" applyProtection="1">
      <alignment horizontal="center"/>
    </xf>
    <xf numFmtId="0" fontId="91" fillId="0" borderId="0" xfId="4" applyFont="1" applyBorder="1" applyProtection="1"/>
    <xf numFmtId="0" fontId="101" fillId="0" borderId="0" xfId="4" applyFont="1" applyBorder="1" applyAlignment="1" applyProtection="1">
      <alignment horizontal="right"/>
    </xf>
    <xf numFmtId="178" fontId="101" fillId="0" borderId="34" xfId="4" applyNumberFormat="1" applyFont="1" applyBorder="1" applyAlignment="1" applyProtection="1">
      <alignment horizontal="left"/>
      <protection locked="0"/>
    </xf>
    <xf numFmtId="0" fontId="91" fillId="0" borderId="0" xfId="4" applyFont="1" applyProtection="1"/>
    <xf numFmtId="0" fontId="92" fillId="0" borderId="11" xfId="4" applyFont="1" applyBorder="1" applyAlignment="1" applyProtection="1">
      <alignment horizontal="center" vertical="center"/>
      <protection locked="0"/>
    </xf>
    <xf numFmtId="0" fontId="92" fillId="0" borderId="0" xfId="4" applyFont="1" applyBorder="1" applyAlignment="1" applyProtection="1">
      <alignment horizontal="left" indent="1"/>
    </xf>
    <xf numFmtId="0" fontId="91" fillId="0" borderId="0" xfId="4" applyFont="1" applyBorder="1" applyAlignment="1" applyProtection="1">
      <alignment horizontal="left" indent="1"/>
    </xf>
    <xf numFmtId="0" fontId="91" fillId="0" borderId="0" xfId="4" applyFont="1" applyBorder="1" applyAlignment="1" applyProtection="1">
      <alignment horizontal="left"/>
    </xf>
    <xf numFmtId="0" fontId="92" fillId="0" borderId="34" xfId="4" applyFont="1" applyBorder="1" applyProtection="1">
      <protection locked="0"/>
    </xf>
    <xf numFmtId="0" fontId="91" fillId="0" borderId="16" xfId="4" quotePrefix="1" applyFont="1" applyBorder="1" applyAlignment="1" applyProtection="1">
      <alignment horizontal="left"/>
    </xf>
    <xf numFmtId="0" fontId="86" fillId="0" borderId="16" xfId="4" applyFont="1" applyBorder="1" applyProtection="1"/>
    <xf numFmtId="0" fontId="86" fillId="0" borderId="16" xfId="4" applyFont="1" applyBorder="1" applyAlignment="1" applyProtection="1">
      <alignment horizontal="center"/>
    </xf>
    <xf numFmtId="0" fontId="86" fillId="0" borderId="0" xfId="4" applyFont="1" applyFill="1" applyBorder="1" applyProtection="1"/>
    <xf numFmtId="0" fontId="92" fillId="0" borderId="0" xfId="4" applyFont="1" applyFill="1" applyBorder="1" applyAlignment="1" applyProtection="1"/>
    <xf numFmtId="0" fontId="92" fillId="0" borderId="0" xfId="4" applyFont="1" applyAlignment="1" applyProtection="1">
      <alignment horizontal="left"/>
    </xf>
    <xf numFmtId="0" fontId="92" fillId="0" borderId="0" xfId="4" applyFont="1" applyAlignment="1" applyProtection="1"/>
    <xf numFmtId="8" fontId="92" fillId="0" borderId="0" xfId="4" applyNumberFormat="1" applyFont="1" applyAlignment="1" applyProtection="1">
      <alignment horizontal="left"/>
    </xf>
    <xf numFmtId="0" fontId="91" fillId="0" borderId="16" xfId="4" applyFont="1" applyBorder="1" applyProtection="1"/>
    <xf numFmtId="0" fontId="92" fillId="0" borderId="0" xfId="4" applyFont="1" applyBorder="1" applyAlignment="1" applyProtection="1">
      <alignment horizontal="left"/>
    </xf>
    <xf numFmtId="0" fontId="91" fillId="0" borderId="16" xfId="4" applyFont="1" applyBorder="1" applyAlignment="1" applyProtection="1">
      <alignment horizontal="left"/>
    </xf>
    <xf numFmtId="0" fontId="92" fillId="0" borderId="15" xfId="4" applyFont="1" applyFill="1" applyBorder="1" applyProtection="1"/>
    <xf numFmtId="0" fontId="92" fillId="0" borderId="15" xfId="4" applyFont="1" applyFill="1" applyBorder="1" applyAlignment="1" applyProtection="1">
      <alignment horizontal="center"/>
    </xf>
    <xf numFmtId="0" fontId="131" fillId="0" borderId="0" xfId="4" applyFont="1" applyBorder="1" applyProtection="1"/>
    <xf numFmtId="0" fontId="131" fillId="0" borderId="0" xfId="4" applyFont="1" applyProtection="1"/>
    <xf numFmtId="0" fontId="91" fillId="0" borderId="0" xfId="4" applyFont="1" applyAlignment="1" applyProtection="1">
      <alignment horizontal="center" vertical="top" textRotation="180"/>
    </xf>
    <xf numFmtId="0" fontId="91" fillId="0" borderId="0" xfId="4" applyFont="1" applyAlignment="1" applyProtection="1">
      <alignment horizontal="right" vertical="center" textRotation="180"/>
    </xf>
    <xf numFmtId="0" fontId="101" fillId="0" borderId="0" xfId="4" applyFont="1" applyAlignment="1" applyProtection="1">
      <alignment vertical="center" textRotation="180"/>
    </xf>
    <xf numFmtId="169" fontId="101" fillId="0" borderId="0" xfId="4" applyNumberFormat="1" applyFont="1" applyBorder="1" applyProtection="1"/>
    <xf numFmtId="169" fontId="92" fillId="0" borderId="16" xfId="4" applyNumberFormat="1" applyFont="1" applyBorder="1" applyProtection="1"/>
    <xf numFmtId="169" fontId="92" fillId="0" borderId="34" xfId="4" applyNumberFormat="1" applyFont="1" applyBorder="1" applyProtection="1"/>
    <xf numFmtId="0" fontId="92" fillId="0" borderId="34" xfId="4" applyFont="1" applyBorder="1" applyProtection="1"/>
    <xf numFmtId="0" fontId="92" fillId="0" borderId="34" xfId="4" applyFont="1" applyBorder="1" applyAlignment="1" applyProtection="1">
      <alignment horizontal="center"/>
    </xf>
    <xf numFmtId="169" fontId="92" fillId="0" borderId="0" xfId="4" applyNumberFormat="1" applyFont="1" applyBorder="1" applyProtection="1"/>
    <xf numFmtId="169" fontId="114" fillId="0" borderId="0" xfId="4" applyNumberFormat="1" applyFont="1" applyBorder="1" applyAlignment="1" applyProtection="1">
      <alignment horizontal="left"/>
    </xf>
    <xf numFmtId="0" fontId="107" fillId="0" borderId="0" xfId="4" applyFont="1" applyBorder="1" applyAlignment="1" applyProtection="1">
      <alignment horizontal="left"/>
    </xf>
    <xf numFmtId="0" fontId="92" fillId="0" borderId="0" xfId="4" applyFont="1" applyBorder="1" applyAlignment="1" applyProtection="1"/>
    <xf numFmtId="0" fontId="90" fillId="0" borderId="0" xfId="4" applyFont="1" applyBorder="1" applyAlignment="1" applyProtection="1">
      <alignment horizontal="centerContinuous"/>
    </xf>
    <xf numFmtId="0" fontId="92" fillId="0" borderId="0" xfId="4" applyFont="1" applyBorder="1" applyAlignment="1" applyProtection="1">
      <alignment horizontal="centerContinuous"/>
    </xf>
    <xf numFmtId="169" fontId="91" fillId="0" borderId="0" xfId="4" applyNumberFormat="1" applyFont="1" applyProtection="1"/>
    <xf numFmtId="169" fontId="90" fillId="0" borderId="0" xfId="4" applyNumberFormat="1" applyFont="1" applyAlignment="1" applyProtection="1">
      <alignment horizontal="left"/>
    </xf>
    <xf numFmtId="0" fontId="86" fillId="0" borderId="0" xfId="4" applyFont="1" applyAlignment="1" applyProtection="1">
      <alignment horizontal="left"/>
    </xf>
    <xf numFmtId="0" fontId="92" fillId="0" borderId="34" xfId="4" applyFont="1" applyBorder="1" applyAlignment="1" applyProtection="1">
      <alignment horizontal="center" vertical="center"/>
      <protection locked="0"/>
    </xf>
    <xf numFmtId="0" fontId="92" fillId="0" borderId="0" xfId="4" applyFont="1" applyBorder="1" applyAlignment="1" applyProtection="1">
      <alignment horizontal="center" vertical="center"/>
      <protection locked="0"/>
    </xf>
    <xf numFmtId="0" fontId="133" fillId="0" borderId="0" xfId="4" applyFont="1" applyBorder="1" applyAlignment="1" applyProtection="1">
      <alignment horizontal="left"/>
    </xf>
    <xf numFmtId="169" fontId="121" fillId="0" borderId="0" xfId="4" applyNumberFormat="1" applyFont="1" applyProtection="1"/>
    <xf numFmtId="0" fontId="89" fillId="0" borderId="0" xfId="4" applyFont="1" applyProtection="1"/>
    <xf numFmtId="169" fontId="90" fillId="0" borderId="62" xfId="4" applyNumberFormat="1" applyFont="1" applyBorder="1" applyAlignment="1" applyProtection="1">
      <alignment horizontal="center"/>
    </xf>
    <xf numFmtId="169" fontId="90" fillId="0" borderId="63" xfId="4" applyNumberFormat="1" applyFont="1" applyBorder="1" applyAlignment="1" applyProtection="1">
      <alignment horizontal="center"/>
      <protection locked="0"/>
    </xf>
    <xf numFmtId="169" fontId="134" fillId="0" borderId="0" xfId="4" applyNumberFormat="1" applyFont="1" applyProtection="1"/>
    <xf numFmtId="6" fontId="130" fillId="0" borderId="57" xfId="4" applyNumberFormat="1" applyFont="1" applyBorder="1" applyProtection="1"/>
    <xf numFmtId="6" fontId="130" fillId="0" borderId="0" xfId="4" applyNumberFormat="1" applyFont="1" applyBorder="1" applyProtection="1"/>
    <xf numFmtId="10" fontId="91" fillId="0" borderId="63" xfId="4" applyNumberFormat="1" applyFont="1" applyBorder="1" applyProtection="1"/>
    <xf numFmtId="6" fontId="90" fillId="0" borderId="0" xfId="4" applyNumberFormat="1" applyFont="1" applyProtection="1"/>
    <xf numFmtId="0" fontId="130" fillId="0" borderId="0" xfId="4" applyFont="1" applyProtection="1"/>
    <xf numFmtId="10" fontId="134" fillId="0" borderId="0" xfId="4" applyNumberFormat="1" applyFont="1" applyBorder="1" applyProtection="1"/>
    <xf numFmtId="2" fontId="102" fillId="0" borderId="15" xfId="4" applyNumberFormat="1" applyFont="1" applyBorder="1" applyProtection="1"/>
    <xf numFmtId="0" fontId="102" fillId="0" borderId="15" xfId="4" applyFont="1" applyBorder="1" applyAlignment="1" applyProtection="1">
      <alignment horizontal="center"/>
    </xf>
    <xf numFmtId="0" fontId="102" fillId="0" borderId="15" xfId="4" applyFont="1" applyBorder="1" applyProtection="1"/>
    <xf numFmtId="2" fontId="102" fillId="0" borderId="0" xfId="4" applyNumberFormat="1" applyFont="1" applyBorder="1" applyProtection="1"/>
    <xf numFmtId="0" fontId="102" fillId="0" borderId="0" xfId="4" applyFont="1" applyBorder="1" applyAlignment="1" applyProtection="1">
      <alignment horizontal="center"/>
    </xf>
    <xf numFmtId="0" fontId="102" fillId="0" borderId="0" xfId="4" applyFont="1" applyBorder="1" applyProtection="1"/>
    <xf numFmtId="0" fontId="90" fillId="0" borderId="0" xfId="4" applyFont="1" applyAlignment="1" applyProtection="1">
      <alignment horizontal="left" vertical="center"/>
    </xf>
    <xf numFmtId="169" fontId="131" fillId="0" borderId="0" xfId="4" applyNumberFormat="1" applyFont="1" applyBorder="1" applyAlignment="1" applyProtection="1">
      <alignment horizontal="left" vertical="center"/>
    </xf>
    <xf numFmtId="0" fontId="131" fillId="0" borderId="0" xfId="4" applyFont="1" applyBorder="1" applyAlignment="1" applyProtection="1">
      <alignment horizontal="left" vertical="center"/>
    </xf>
    <xf numFmtId="0" fontId="92" fillId="0" borderId="0" xfId="4" applyFont="1" applyAlignment="1" applyProtection="1">
      <alignment horizontal="left" vertical="center"/>
    </xf>
    <xf numFmtId="169" fontId="90" fillId="0" borderId="0" xfId="4" applyNumberFormat="1" applyFont="1" applyAlignment="1" applyProtection="1">
      <alignment horizontal="left" vertical="center"/>
    </xf>
    <xf numFmtId="169" fontId="131" fillId="0" borderId="0" xfId="4" applyNumberFormat="1" applyFont="1" applyAlignment="1" applyProtection="1">
      <alignment horizontal="left" vertical="center"/>
    </xf>
    <xf numFmtId="0" fontId="131" fillId="0" borderId="0" xfId="4" applyFont="1" applyAlignment="1" applyProtection="1">
      <alignment horizontal="left" vertical="center"/>
    </xf>
    <xf numFmtId="49" fontId="101"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center"/>
    </xf>
    <xf numFmtId="0" fontId="101" fillId="0" borderId="0" xfId="4" applyFont="1" applyAlignment="1" applyProtection="1">
      <alignment horizontal="right"/>
    </xf>
    <xf numFmtId="178" fontId="101" fillId="0" borderId="64" xfId="4" applyNumberFormat="1" applyFont="1" applyBorder="1" applyAlignment="1" applyProtection="1">
      <alignment horizontal="center"/>
      <protection locked="0"/>
    </xf>
    <xf numFmtId="0" fontId="92" fillId="0" borderId="11" xfId="4" applyFont="1" applyBorder="1" applyAlignment="1" applyProtection="1">
      <alignment horizontal="center"/>
      <protection locked="0"/>
    </xf>
    <xf numFmtId="0" fontId="90" fillId="0" borderId="0" xfId="4" applyFont="1" applyAlignment="1" applyProtection="1">
      <alignment horizontal="left" vertical="center" indent="1"/>
    </xf>
    <xf numFmtId="0" fontId="90" fillId="0" borderId="0" xfId="4" applyFont="1" applyAlignment="1" applyProtection="1">
      <alignment horizontal="left" indent="1"/>
    </xf>
    <xf numFmtId="0" fontId="90" fillId="0" borderId="0" xfId="4" applyFont="1" applyBorder="1" applyAlignment="1" applyProtection="1">
      <alignment horizontal="left"/>
    </xf>
    <xf numFmtId="0" fontId="92" fillId="0" borderId="64" xfId="4" applyFont="1" applyBorder="1" applyProtection="1">
      <protection locked="0"/>
    </xf>
    <xf numFmtId="0" fontId="101" fillId="0" borderId="34" xfId="4" applyFont="1" applyBorder="1" applyProtection="1"/>
    <xf numFmtId="0" fontId="91" fillId="0" borderId="0" xfId="4" applyFont="1" applyAlignment="1" applyProtection="1">
      <alignment horizontal="center"/>
    </xf>
    <xf numFmtId="0" fontId="101" fillId="0" borderId="0" xfId="4" applyFont="1" applyBorder="1" applyAlignment="1" applyProtection="1">
      <alignment horizontal="center"/>
    </xf>
    <xf numFmtId="0" fontId="91" fillId="0" borderId="0" xfId="4" quotePrefix="1" applyFont="1" applyBorder="1" applyAlignment="1" applyProtection="1">
      <alignment horizontal="left"/>
    </xf>
    <xf numFmtId="0" fontId="86" fillId="0" borderId="0" xfId="4" applyFont="1" applyBorder="1" applyAlignment="1" applyProtection="1">
      <alignment horizontal="center"/>
    </xf>
    <xf numFmtId="0" fontId="92" fillId="0" borderId="34" xfId="4" applyFont="1" applyBorder="1" applyAlignment="1" applyProtection="1">
      <alignment horizontal="left"/>
    </xf>
    <xf numFmtId="0" fontId="92" fillId="0" borderId="34" xfId="4" applyFont="1" applyBorder="1" applyAlignment="1" applyProtection="1"/>
    <xf numFmtId="170" fontId="92" fillId="0" borderId="34" xfId="4" applyNumberFormat="1" applyFont="1" applyBorder="1" applyAlignment="1" applyProtection="1">
      <alignment horizontal="centerContinuous"/>
    </xf>
    <xf numFmtId="0" fontId="99" fillId="0" borderId="65" xfId="4" applyFont="1" applyBorder="1" applyAlignment="1" applyProtection="1">
      <alignment horizontal="left"/>
    </xf>
    <xf numFmtId="0" fontId="92" fillId="0" borderId="65" xfId="4" applyFont="1" applyBorder="1" applyProtection="1"/>
    <xf numFmtId="0" fontId="92" fillId="0" borderId="65" xfId="4" applyFont="1" applyBorder="1" applyAlignment="1" applyProtection="1">
      <alignment horizontal="center"/>
    </xf>
    <xf numFmtId="49" fontId="85" fillId="0" borderId="0" xfId="4" applyNumberFormat="1" applyFont="1" applyBorder="1" applyAlignment="1" applyProtection="1">
      <alignment horizontal="center" vertical="center"/>
    </xf>
    <xf numFmtId="166" fontId="85" fillId="0" borderId="0" xfId="4" applyNumberFormat="1" applyFont="1" applyBorder="1" applyAlignment="1" applyProtection="1">
      <alignment horizontal="center" vertical="center"/>
    </xf>
    <xf numFmtId="49" fontId="85" fillId="0" borderId="0" xfId="4" applyNumberFormat="1" applyFont="1" applyAlignment="1" applyProtection="1">
      <alignment horizontal="center" vertical="center"/>
    </xf>
    <xf numFmtId="0" fontId="86" fillId="0" borderId="0" xfId="4" applyFont="1" applyBorder="1" applyAlignment="1" applyProtection="1">
      <alignment vertical="center"/>
    </xf>
    <xf numFmtId="0" fontId="121" fillId="0" borderId="0" xfId="4" applyFont="1" applyBorder="1" applyAlignment="1" applyProtection="1">
      <alignment horizontal="center"/>
    </xf>
    <xf numFmtId="179" fontId="92" fillId="0" borderId="0" xfId="4" applyNumberFormat="1" applyFont="1" applyBorder="1" applyProtection="1">
      <protection locked="0"/>
    </xf>
    <xf numFmtId="179" fontId="92" fillId="0" borderId="0" xfId="4" applyNumberFormat="1" applyFont="1" applyBorder="1" applyAlignment="1" applyProtection="1">
      <alignment horizontal="left"/>
      <protection locked="0"/>
    </xf>
    <xf numFmtId="179" fontId="91" fillId="0" borderId="0" xfId="4" applyNumberFormat="1" applyFont="1" applyProtection="1">
      <protection locked="0"/>
    </xf>
    <xf numFmtId="179" fontId="92" fillId="0" borderId="0" xfId="4" applyNumberFormat="1" applyFont="1" applyProtection="1">
      <protection locked="0"/>
    </xf>
    <xf numFmtId="179" fontId="92" fillId="0" borderId="0" xfId="4" applyNumberFormat="1" applyFont="1" applyAlignment="1" applyProtection="1">
      <alignment horizontal="left"/>
      <protection locked="0"/>
    </xf>
    <xf numFmtId="49" fontId="107" fillId="0" borderId="0" xfId="4" applyNumberFormat="1" applyFont="1" applyBorder="1" applyAlignment="1" applyProtection="1">
      <alignment horizontal="left"/>
      <protection locked="0"/>
    </xf>
    <xf numFmtId="49" fontId="92" fillId="0" borderId="0" xfId="4" applyNumberFormat="1" applyFont="1" applyProtection="1">
      <protection locked="0"/>
    </xf>
    <xf numFmtId="49" fontId="92" fillId="0" borderId="15" xfId="4" applyNumberFormat="1" applyFont="1" applyBorder="1" applyAlignment="1" applyProtection="1">
      <protection locked="0"/>
    </xf>
    <xf numFmtId="0" fontId="92" fillId="0" borderId="15" xfId="4" applyFont="1" applyBorder="1" applyProtection="1">
      <protection locked="0"/>
    </xf>
    <xf numFmtId="0" fontId="131" fillId="0" borderId="0" xfId="4" applyFont="1" applyAlignment="1" applyProtection="1">
      <alignment horizontal="left"/>
    </xf>
    <xf numFmtId="0" fontId="90" fillId="0" borderId="0" xfId="4" applyFont="1" applyAlignment="1" applyProtection="1">
      <alignment horizontal="left" vertical="center" indent="2"/>
    </xf>
    <xf numFmtId="49" fontId="135" fillId="0" borderId="0" xfId="0" applyNumberFormat="1" applyFont="1" applyBorder="1" applyAlignment="1">
      <alignment horizontal="left"/>
    </xf>
    <xf numFmtId="49" fontId="88" fillId="0" borderId="0" xfId="2" applyNumberFormat="1" applyFont="1" applyBorder="1" applyAlignment="1" applyProtection="1">
      <alignment horizontal="left" indent="4"/>
    </xf>
    <xf numFmtId="49" fontId="95" fillId="0" borderId="0" xfId="0" applyNumberFormat="1" applyFont="1" applyBorder="1" applyAlignment="1">
      <alignment horizontal="left" indent="1"/>
    </xf>
    <xf numFmtId="0" fontId="135" fillId="0" borderId="0" xfId="0" applyFont="1" applyBorder="1" applyProtection="1"/>
    <xf numFmtId="164" fontId="90" fillId="0" borderId="9"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indent="1"/>
    </xf>
    <xf numFmtId="0" fontId="90" fillId="0" borderId="0" xfId="0" applyFont="1" applyFill="1" applyAlignment="1" applyProtection="1">
      <alignment horizontal="left" vertical="center" indent="1"/>
    </xf>
    <xf numFmtId="164" fontId="90" fillId="0" borderId="0" xfId="0" applyNumberFormat="1" applyFont="1" applyFill="1" applyBorder="1" applyAlignment="1" applyProtection="1">
      <alignment horizontal="left" vertical="center" wrapText="1" indent="1"/>
    </xf>
    <xf numFmtId="0" fontId="91" fillId="0" borderId="8" xfId="0" applyFont="1" applyFill="1" applyBorder="1" applyAlignment="1" applyProtection="1">
      <alignment horizontal="left" vertical="center" indent="2"/>
    </xf>
    <xf numFmtId="0" fontId="90" fillId="0" borderId="0" xfId="0" applyFont="1" applyFill="1" applyBorder="1" applyAlignment="1" applyProtection="1">
      <alignment horizontal="left" vertical="center" indent="1"/>
    </xf>
    <xf numFmtId="0" fontId="90" fillId="0" borderId="14" xfId="0" applyFont="1" applyBorder="1" applyAlignment="1" applyProtection="1">
      <alignment horizontal="left" vertical="top" indent="1"/>
    </xf>
    <xf numFmtId="0" fontId="90" fillId="0" borderId="0" xfId="0" applyFont="1" applyFill="1" applyBorder="1" applyAlignment="1" applyProtection="1">
      <alignment horizontal="left" vertical="top" indent="1"/>
    </xf>
    <xf numFmtId="0" fontId="90" fillId="0" borderId="8" xfId="0" applyFont="1" applyBorder="1" applyAlignment="1" applyProtection="1">
      <alignment horizontal="left" vertical="center" indent="1"/>
    </xf>
    <xf numFmtId="0" fontId="90" fillId="0" borderId="51" xfId="0" applyFont="1" applyBorder="1" applyAlignment="1" applyProtection="1">
      <alignment horizontal="left" vertical="center" indent="1"/>
    </xf>
    <xf numFmtId="0" fontId="90" fillId="0" borderId="66" xfId="0" applyFont="1" applyBorder="1" applyAlignment="1" applyProtection="1">
      <alignment horizontal="left" vertical="center" indent="1"/>
    </xf>
    <xf numFmtId="0" fontId="90" fillId="0" borderId="14" xfId="0" applyFont="1" applyBorder="1" applyAlignment="1" applyProtection="1">
      <alignment horizontal="left" vertical="center" wrapText="1" indent="1"/>
    </xf>
    <xf numFmtId="0" fontId="90" fillId="0" borderId="130" xfId="0" applyFont="1" applyFill="1" applyBorder="1" applyAlignment="1" applyProtection="1">
      <alignment horizontal="left" vertical="center" indent="1"/>
    </xf>
    <xf numFmtId="0" fontId="90" fillId="0" borderId="112" xfId="0" applyFont="1" applyFill="1" applyBorder="1" applyAlignment="1" applyProtection="1">
      <alignment horizontal="left" vertical="center" indent="1"/>
    </xf>
    <xf numFmtId="3" fontId="90" fillId="0" borderId="2" xfId="0" applyNumberFormat="1" applyFont="1" applyBorder="1" applyAlignment="1">
      <alignment horizontal="left" vertical="center" wrapText="1" indent="1"/>
    </xf>
    <xf numFmtId="3" fontId="90" fillId="0" borderId="3" xfId="0" applyNumberFormat="1" applyFont="1" applyBorder="1" applyAlignment="1">
      <alignment horizontal="left" vertical="center" wrapText="1" indent="1"/>
    </xf>
    <xf numFmtId="3" fontId="90" fillId="0" borderId="3" xfId="0" applyNumberFormat="1" applyFont="1" applyBorder="1" applyAlignment="1">
      <alignment horizontal="left" vertical="center" indent="1"/>
    </xf>
    <xf numFmtId="3" fontId="91" fillId="6" borderId="31"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wrapText="1" indent="1"/>
    </xf>
    <xf numFmtId="3" fontId="90" fillId="0" borderId="18" xfId="0" applyNumberFormat="1" applyFont="1" applyBorder="1" applyAlignment="1">
      <alignment horizontal="left" vertical="center" wrapText="1" indent="1"/>
    </xf>
    <xf numFmtId="3" fontId="90" fillId="0" borderId="9" xfId="0" applyNumberFormat="1" applyFont="1" applyFill="1" applyBorder="1" applyAlignment="1">
      <alignment horizontal="left" vertical="center" wrapText="1" indent="1"/>
    </xf>
    <xf numFmtId="3" fontId="90" fillId="0" borderId="26" xfId="0" applyNumberFormat="1" applyFont="1" applyFill="1" applyBorder="1" applyAlignment="1">
      <alignment horizontal="left" vertical="center" wrapText="1" indent="1"/>
    </xf>
    <xf numFmtId="3" fontId="90" fillId="0" borderId="18" xfId="0" applyNumberFormat="1" applyFont="1" applyFill="1" applyBorder="1" applyAlignment="1">
      <alignment horizontal="left" vertical="center" wrapText="1" indent="1"/>
    </xf>
    <xf numFmtId="3" fontId="90" fillId="0" borderId="2" xfId="0" applyNumberFormat="1" applyFont="1" applyFill="1" applyBorder="1" applyAlignment="1">
      <alignment horizontal="left" vertical="center" wrapText="1" indent="1"/>
    </xf>
    <xf numFmtId="3" fontId="91" fillId="0" borderId="27" xfId="0" applyNumberFormat="1" applyFont="1" applyFill="1" applyBorder="1" applyAlignment="1">
      <alignment horizontal="left" vertical="center" wrapText="1" indent="1"/>
    </xf>
    <xf numFmtId="3" fontId="91" fillId="5" borderId="23" xfId="0" applyNumberFormat="1" applyFont="1" applyFill="1" applyBorder="1" applyAlignment="1">
      <alignment horizontal="left" vertical="center" wrapText="1" indent="1"/>
    </xf>
    <xf numFmtId="3" fontId="90" fillId="0" borderId="2" xfId="0" applyNumberFormat="1" applyFont="1" applyBorder="1" applyAlignment="1">
      <alignment horizontal="left" vertical="center" indent="1"/>
    </xf>
    <xf numFmtId="3" fontId="90" fillId="0" borderId="21" xfId="0" applyNumberFormat="1" applyFont="1" applyBorder="1" applyAlignment="1">
      <alignment horizontal="left" vertical="center" wrapText="1" indent="1"/>
    </xf>
    <xf numFmtId="164" fontId="90" fillId="0" borderId="21" xfId="0" applyNumberFormat="1" applyFont="1" applyFill="1" applyBorder="1" applyAlignment="1">
      <alignment horizontal="left" vertical="center" wrapText="1" indent="1"/>
    </xf>
    <xf numFmtId="0" fontId="90" fillId="0" borderId="2" xfId="0" applyFont="1" applyFill="1" applyBorder="1" applyAlignment="1">
      <alignment horizontal="left" vertical="center" wrapText="1" indent="1"/>
    </xf>
    <xf numFmtId="0" fontId="90" fillId="0" borderId="3" xfId="0" applyFont="1" applyFill="1" applyBorder="1" applyAlignment="1">
      <alignment horizontal="left" vertical="center" wrapText="1" indent="1"/>
    </xf>
    <xf numFmtId="3" fontId="91" fillId="5" borderId="32"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indent="1"/>
    </xf>
    <xf numFmtId="0" fontId="90" fillId="0" borderId="2" xfId="0" applyFont="1" applyFill="1" applyBorder="1" applyAlignment="1">
      <alignment horizontal="left" vertical="center" indent="1"/>
    </xf>
    <xf numFmtId="38" fontId="86" fillId="0" borderId="18" xfId="0" applyNumberFormat="1" applyFont="1" applyFill="1" applyBorder="1" applyAlignment="1" applyProtection="1">
      <alignment horizontal="right" vertical="center"/>
      <protection locked="0"/>
    </xf>
    <xf numFmtId="38" fontId="85" fillId="2" borderId="131" xfId="0" applyNumberFormat="1" applyFont="1" applyFill="1" applyBorder="1" applyAlignment="1">
      <alignment horizontal="center" vertical="center" wrapText="1"/>
    </xf>
    <xf numFmtId="38" fontId="85" fillId="2" borderId="131" xfId="0" applyNumberFormat="1" applyFont="1" applyFill="1" applyBorder="1" applyAlignment="1">
      <alignment horizontal="center" vertical="top" wrapText="1"/>
    </xf>
    <xf numFmtId="38" fontId="91" fillId="2" borderId="131" xfId="0" applyNumberFormat="1" applyFont="1" applyFill="1" applyBorder="1" applyAlignment="1">
      <alignment horizontal="center" vertical="center" wrapText="1"/>
    </xf>
    <xf numFmtId="38" fontId="91" fillId="2" borderId="5" xfId="0" applyNumberFormat="1" applyFont="1" applyFill="1" applyBorder="1" applyAlignment="1">
      <alignment horizontal="center" vertical="center" wrapText="1"/>
    </xf>
    <xf numFmtId="0" fontId="85" fillId="0" borderId="2" xfId="14" applyFont="1" applyFill="1" applyBorder="1" applyAlignment="1">
      <alignment horizontal="center" vertical="center"/>
    </xf>
    <xf numFmtId="0" fontId="92" fillId="0" borderId="45" xfId="0" applyFont="1" applyBorder="1" applyAlignment="1">
      <alignment horizontal="left" wrapText="1"/>
    </xf>
    <xf numFmtId="0" fontId="119" fillId="0" borderId="0" xfId="0" applyFont="1" applyAlignment="1" applyProtection="1">
      <alignment horizontal="right"/>
    </xf>
    <xf numFmtId="0" fontId="119" fillId="0" borderId="0" xfId="0" applyFont="1" applyAlignment="1" applyProtection="1">
      <alignment horizontal="right" vertical="top"/>
    </xf>
    <xf numFmtId="0" fontId="80" fillId="0" borderId="0" xfId="9"/>
    <xf numFmtId="0" fontId="136" fillId="0" borderId="67" xfId="9" applyFont="1" applyBorder="1" applyAlignment="1">
      <alignment horizontal="left" vertical="top"/>
    </xf>
    <xf numFmtId="0" fontId="137" fillId="0" borderId="68" xfId="9" applyFont="1" applyBorder="1" applyAlignment="1">
      <alignment horizontal="center" vertical="top"/>
    </xf>
    <xf numFmtId="0" fontId="137" fillId="0" borderId="69" xfId="9" applyFont="1" applyBorder="1" applyAlignment="1">
      <alignment horizontal="center" vertical="top"/>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38" fontId="80" fillId="18" borderId="132" xfId="9" applyNumberFormat="1" applyFill="1" applyBorder="1" applyAlignment="1">
      <alignment horizontal="right" vertical="top"/>
    </xf>
    <xf numFmtId="38" fontId="80" fillId="18" borderId="72" xfId="9" applyNumberFormat="1" applyFill="1" applyBorder="1" applyAlignment="1">
      <alignment horizontal="right" vertical="top"/>
    </xf>
    <xf numFmtId="0" fontId="80" fillId="0" borderId="0" xfId="9" applyAlignment="1">
      <alignment horizontal="left" vertical="top" wrapText="1"/>
    </xf>
    <xf numFmtId="0" fontId="80" fillId="0" borderId="0" xfId="9" applyAlignment="1">
      <alignment vertical="top"/>
    </xf>
    <xf numFmtId="38" fontId="80" fillId="0" borderId="0" xfId="9" applyNumberFormat="1" applyAlignment="1">
      <alignment horizontal="right" vertical="top"/>
    </xf>
    <xf numFmtId="0" fontId="80" fillId="0" borderId="0" xfId="9" applyAlignment="1">
      <alignment horizontal="center" vertical="top" wrapText="1"/>
    </xf>
    <xf numFmtId="0" fontId="83" fillId="19" borderId="73" xfId="9" applyFont="1" applyFill="1" applyBorder="1" applyAlignment="1">
      <alignment horizontal="center" vertical="center" wrapText="1"/>
    </xf>
    <xf numFmtId="38" fontId="83" fillId="19" borderId="73" xfId="9" applyNumberFormat="1" applyFont="1" applyFill="1" applyBorder="1" applyAlignment="1">
      <alignment horizontal="center" vertical="center" wrapText="1"/>
    </xf>
    <xf numFmtId="3" fontId="86" fillId="19" borderId="133" xfId="0" applyNumberFormat="1" applyFont="1" applyFill="1" applyBorder="1" applyAlignment="1">
      <alignment horizontal="center"/>
    </xf>
    <xf numFmtId="3" fontId="86" fillId="19" borderId="133" xfId="0" applyNumberFormat="1" applyFont="1" applyFill="1" applyBorder="1" applyAlignment="1">
      <alignment horizontal="right"/>
    </xf>
    <xf numFmtId="3" fontId="86" fillId="19" borderId="134" xfId="0" applyNumberFormat="1" applyFont="1" applyFill="1" applyBorder="1" applyAlignment="1">
      <alignment horizontal="center"/>
    </xf>
    <xf numFmtId="38" fontId="86" fillId="19" borderId="9" xfId="0" applyNumberFormat="1" applyFont="1" applyFill="1" applyBorder="1" applyAlignment="1">
      <alignment horizontal="right"/>
    </xf>
    <xf numFmtId="38" fontId="86" fillId="19" borderId="8" xfId="0" applyNumberFormat="1" applyFont="1" applyFill="1" applyBorder="1" applyAlignment="1">
      <alignment horizontal="right"/>
    </xf>
    <xf numFmtId="38" fontId="86" fillId="19" borderId="10" xfId="0" applyNumberFormat="1" applyFont="1" applyFill="1" applyBorder="1" applyAlignment="1">
      <alignment horizontal="right"/>
    </xf>
    <xf numFmtId="3" fontId="101" fillId="19" borderId="9" xfId="0" applyNumberFormat="1" applyFont="1" applyFill="1" applyBorder="1" applyAlignment="1">
      <alignment horizontal="center" vertical="center" wrapText="1"/>
    </xf>
    <xf numFmtId="49" fontId="90" fillId="19" borderId="10" xfId="0" applyNumberFormat="1" applyFont="1" applyFill="1" applyBorder="1" applyAlignment="1">
      <alignment horizontal="center" vertical="center"/>
    </xf>
    <xf numFmtId="38" fontId="86" fillId="19" borderId="21" xfId="0" applyNumberFormat="1" applyFont="1" applyFill="1" applyBorder="1" applyAlignment="1">
      <alignment horizontal="right"/>
    </xf>
    <xf numFmtId="38" fontId="86" fillId="19" borderId="14" xfId="0" applyNumberFormat="1" applyFont="1" applyFill="1" applyBorder="1" applyAlignment="1">
      <alignment horizontal="right"/>
    </xf>
    <xf numFmtId="38" fontId="86" fillId="19" borderId="19" xfId="0" applyNumberFormat="1" applyFont="1" applyFill="1" applyBorder="1" applyAlignment="1">
      <alignment horizontal="right"/>
    </xf>
    <xf numFmtId="38" fontId="85" fillId="19" borderId="21" xfId="0" applyNumberFormat="1" applyFont="1" applyFill="1" applyBorder="1" applyAlignment="1" applyProtection="1">
      <alignment horizontal="right"/>
    </xf>
    <xf numFmtId="38" fontId="85" fillId="19" borderId="14" xfId="0" applyNumberFormat="1" applyFont="1" applyFill="1" applyBorder="1" applyAlignment="1" applyProtection="1">
      <alignment horizontal="right"/>
    </xf>
    <xf numFmtId="38" fontId="85" fillId="19" borderId="14" xfId="1" applyNumberFormat="1" applyFont="1" applyFill="1" applyBorder="1" applyAlignment="1" applyProtection="1">
      <alignment horizontal="right"/>
    </xf>
    <xf numFmtId="38" fontId="85" fillId="19" borderId="19" xfId="0" applyNumberFormat="1" applyFont="1" applyFill="1" applyBorder="1" applyAlignment="1" applyProtection="1">
      <alignment horizontal="right"/>
    </xf>
    <xf numFmtId="38" fontId="86" fillId="19" borderId="9" xfId="0" applyNumberFormat="1" applyFont="1" applyFill="1" applyBorder="1" applyAlignment="1" applyProtection="1">
      <alignment horizontal="right"/>
    </xf>
    <xf numFmtId="38" fontId="86" fillId="19" borderId="8" xfId="0" applyNumberFormat="1" applyFont="1" applyFill="1" applyBorder="1" applyAlignment="1" applyProtection="1">
      <alignment horizontal="right"/>
    </xf>
    <xf numFmtId="38" fontId="86" fillId="19" borderId="14" xfId="0" applyNumberFormat="1" applyFont="1" applyFill="1" applyBorder="1" applyAlignment="1" applyProtection="1">
      <alignment horizontal="right"/>
    </xf>
    <xf numFmtId="38" fontId="86" fillId="19" borderId="19" xfId="0" applyNumberFormat="1" applyFont="1" applyFill="1" applyBorder="1" applyAlignment="1" applyProtection="1">
      <alignment horizontal="right"/>
    </xf>
    <xf numFmtId="0" fontId="92" fillId="19" borderId="28" xfId="0" applyFont="1" applyFill="1" applyBorder="1" applyAlignment="1">
      <alignment horizontal="center" vertical="center"/>
    </xf>
    <xf numFmtId="38" fontId="86" fillId="19" borderId="21" xfId="0" applyNumberFormat="1" applyFont="1" applyFill="1" applyBorder="1" applyAlignment="1" applyProtection="1">
      <alignment horizontal="right"/>
    </xf>
    <xf numFmtId="38" fontId="86" fillId="19" borderId="10" xfId="0" applyNumberFormat="1" applyFont="1" applyFill="1" applyBorder="1" applyAlignment="1" applyProtection="1">
      <alignment horizontal="right"/>
    </xf>
    <xf numFmtId="38" fontId="86" fillId="19" borderId="27" xfId="0" applyNumberFormat="1" applyFont="1" applyFill="1" applyBorder="1" applyAlignment="1" applyProtection="1">
      <alignment horizontal="right"/>
    </xf>
    <xf numFmtId="38" fontId="86" fillId="19" borderId="74" xfId="0" applyNumberFormat="1" applyFont="1" applyFill="1" applyBorder="1" applyAlignment="1" applyProtection="1">
      <alignment horizontal="right"/>
    </xf>
    <xf numFmtId="38" fontId="86" fillId="19" borderId="28" xfId="0" applyNumberFormat="1" applyFont="1" applyFill="1" applyBorder="1" applyAlignment="1" applyProtection="1">
      <alignment horizontal="right"/>
    </xf>
    <xf numFmtId="3" fontId="85" fillId="19" borderId="21" xfId="0" applyNumberFormat="1" applyFont="1" applyFill="1" applyBorder="1" applyAlignment="1" applyProtection="1">
      <alignment horizontal="right" vertical="center"/>
    </xf>
    <xf numFmtId="3" fontId="85" fillId="19" borderId="14" xfId="0" applyNumberFormat="1" applyFont="1" applyFill="1" applyBorder="1" applyAlignment="1" applyProtection="1">
      <alignment horizontal="right" vertical="center"/>
    </xf>
    <xf numFmtId="3" fontId="85" fillId="19" borderId="19" xfId="0" applyNumberFormat="1" applyFont="1" applyFill="1" applyBorder="1" applyAlignment="1" applyProtection="1">
      <alignment horizontal="right" vertical="center"/>
    </xf>
    <xf numFmtId="0" fontId="91" fillId="10" borderId="19" xfId="0" applyFont="1" applyFill="1" applyBorder="1" applyAlignment="1" applyProtection="1">
      <alignment horizontal="left" vertical="center"/>
    </xf>
    <xf numFmtId="0" fontId="91" fillId="10" borderId="2" xfId="0" applyFont="1" applyFill="1" applyBorder="1" applyAlignment="1" applyProtection="1">
      <alignment horizontal="center" vertical="top"/>
    </xf>
    <xf numFmtId="0" fontId="91" fillId="10" borderId="2" xfId="0" applyFont="1" applyFill="1" applyBorder="1" applyAlignment="1" applyProtection="1">
      <alignment horizontal="center" vertical="center"/>
    </xf>
    <xf numFmtId="3" fontId="85" fillId="19" borderId="21" xfId="0" applyNumberFormat="1" applyFont="1" applyFill="1" applyBorder="1" applyAlignment="1" applyProtection="1">
      <alignment horizontal="center" vertical="center"/>
    </xf>
    <xf numFmtId="49" fontId="91" fillId="19" borderId="14" xfId="0" applyNumberFormat="1" applyFont="1" applyFill="1" applyBorder="1" applyAlignment="1" applyProtection="1">
      <alignment horizontal="center" vertical="center"/>
    </xf>
    <xf numFmtId="3" fontId="86" fillId="19" borderId="14" xfId="0" applyNumberFormat="1" applyFont="1" applyFill="1" applyBorder="1" applyAlignment="1" applyProtection="1">
      <alignment horizontal="center"/>
    </xf>
    <xf numFmtId="3" fontId="92" fillId="19" borderId="14" xfId="0" applyNumberFormat="1" applyFont="1" applyFill="1" applyBorder="1" applyAlignment="1" applyProtection="1">
      <alignment horizontal="center"/>
    </xf>
    <xf numFmtId="38" fontId="92" fillId="19" borderId="14" xfId="0" applyNumberFormat="1" applyFont="1" applyFill="1" applyBorder="1" applyAlignment="1" applyProtection="1">
      <alignment horizontal="center"/>
    </xf>
    <xf numFmtId="3" fontId="92" fillId="19" borderId="19" xfId="0" applyNumberFormat="1" applyFont="1" applyFill="1" applyBorder="1" applyAlignment="1" applyProtection="1">
      <alignment horizontal="center"/>
    </xf>
    <xf numFmtId="0" fontId="85" fillId="19" borderId="27" xfId="0" applyFont="1" applyFill="1" applyBorder="1" applyAlignment="1" applyProtection="1">
      <alignment horizontal="center" vertical="center" wrapText="1"/>
    </xf>
    <xf numFmtId="0" fontId="86" fillId="19" borderId="74" xfId="0" applyFont="1" applyFill="1" applyBorder="1" applyAlignment="1">
      <alignment horizontal="center" vertical="center" wrapText="1"/>
    </xf>
    <xf numFmtId="164" fontId="85" fillId="19" borderId="27" xfId="0" applyNumberFormat="1" applyFont="1" applyFill="1" applyBorder="1" applyAlignment="1" applyProtection="1">
      <alignment horizontal="center" vertical="center" wrapText="1"/>
    </xf>
    <xf numFmtId="0" fontId="92" fillId="19" borderId="28" xfId="0" applyFont="1" applyFill="1" applyBorder="1" applyAlignment="1">
      <alignment horizontal="center" vertical="center" wrapText="1"/>
    </xf>
    <xf numFmtId="164" fontId="85" fillId="19" borderId="27" xfId="0" applyNumberFormat="1" applyFont="1" applyFill="1" applyBorder="1" applyAlignment="1" applyProtection="1">
      <alignment horizontal="center" vertical="center"/>
    </xf>
    <xf numFmtId="3" fontId="91" fillId="10" borderId="8" xfId="0" applyNumberFormat="1" applyFont="1" applyFill="1" applyBorder="1" applyAlignment="1" applyProtection="1">
      <alignment horizontal="left" vertical="center"/>
    </xf>
    <xf numFmtId="0" fontId="91" fillId="10" borderId="2" xfId="0" applyFont="1" applyFill="1" applyBorder="1" applyAlignment="1">
      <alignment horizontal="center" vertical="center"/>
    </xf>
    <xf numFmtId="164" fontId="91" fillId="10" borderId="8" xfId="0" applyNumberFormat="1" applyFont="1" applyFill="1" applyBorder="1" applyAlignment="1" applyProtection="1">
      <alignment horizontal="left" vertical="center"/>
    </xf>
    <xf numFmtId="0" fontId="91" fillId="10" borderId="26" xfId="0" applyFont="1" applyFill="1" applyBorder="1" applyAlignment="1" applyProtection="1">
      <alignment horizontal="center" vertical="center"/>
    </xf>
    <xf numFmtId="0" fontId="91" fillId="10" borderId="18" xfId="0" applyFont="1" applyFill="1" applyBorder="1" applyAlignment="1" applyProtection="1">
      <alignment horizontal="center" vertical="center"/>
    </xf>
    <xf numFmtId="164" fontId="91" fillId="10" borderId="14" xfId="0" applyNumberFormat="1" applyFont="1" applyFill="1" applyBorder="1" applyAlignment="1" applyProtection="1">
      <alignment horizontal="left" vertical="center"/>
    </xf>
    <xf numFmtId="0" fontId="91" fillId="10" borderId="19" xfId="0" applyFont="1" applyFill="1" applyBorder="1" applyAlignment="1" applyProtection="1">
      <alignment horizontal="center" vertical="center"/>
    </xf>
    <xf numFmtId="0" fontId="91" fillId="10" borderId="28" xfId="0" applyFont="1" applyFill="1" applyBorder="1" applyAlignment="1" applyProtection="1">
      <alignment horizontal="center" vertical="center"/>
    </xf>
    <xf numFmtId="164" fontId="91" fillId="15" borderId="14" xfId="0" applyNumberFormat="1" applyFont="1" applyFill="1" applyBorder="1" applyAlignment="1" applyProtection="1">
      <alignment horizontal="left" vertical="center" indent="1"/>
    </xf>
    <xf numFmtId="0" fontId="90" fillId="15" borderId="19" xfId="0" applyFont="1" applyFill="1" applyBorder="1" applyAlignment="1" applyProtection="1">
      <alignment horizontal="center" vertical="center"/>
    </xf>
    <xf numFmtId="164" fontId="91" fillId="15" borderId="8" xfId="0" applyNumberFormat="1" applyFont="1" applyFill="1" applyBorder="1" applyAlignment="1" applyProtection="1">
      <alignment horizontal="left" vertical="center" indent="1"/>
    </xf>
    <xf numFmtId="1" fontId="90" fillId="15" borderId="10" xfId="0" applyNumberFormat="1" applyFont="1" applyFill="1" applyBorder="1" applyAlignment="1" applyProtection="1">
      <alignment horizontal="center" vertical="center"/>
    </xf>
    <xf numFmtId="1" fontId="90" fillId="15" borderId="18" xfId="0" applyNumberFormat="1" applyFont="1" applyFill="1" applyBorder="1" applyAlignment="1" applyProtection="1">
      <alignment horizontal="center" vertical="center"/>
    </xf>
    <xf numFmtId="0" fontId="91" fillId="15" borderId="14" xfId="0" applyFont="1" applyFill="1" applyBorder="1" applyAlignment="1">
      <alignment horizontal="left" vertical="center" indent="1"/>
    </xf>
    <xf numFmtId="0" fontId="90" fillId="15" borderId="19" xfId="0" applyFont="1" applyFill="1" applyBorder="1" applyAlignment="1">
      <alignment horizontal="left" vertical="center"/>
    </xf>
    <xf numFmtId="0" fontId="90" fillId="15" borderId="10" xfId="0" applyFont="1" applyFill="1" applyBorder="1" applyAlignment="1" applyProtection="1">
      <alignment horizontal="center" vertical="center"/>
    </xf>
    <xf numFmtId="3" fontId="91" fillId="10" borderId="9" xfId="0" applyNumberFormat="1" applyFont="1" applyFill="1" applyBorder="1" applyAlignment="1">
      <alignment horizontal="left" vertical="center" wrapText="1"/>
    </xf>
    <xf numFmtId="49" fontId="91" fillId="10" borderId="18" xfId="0" applyNumberFormat="1" applyFont="1" applyFill="1" applyBorder="1" applyAlignment="1">
      <alignment horizontal="center" vertical="center"/>
    </xf>
    <xf numFmtId="0" fontId="91" fillId="10" borderId="6" xfId="0" applyFont="1" applyFill="1" applyBorder="1" applyAlignment="1">
      <alignment horizontal="left" vertical="center" wrapText="1"/>
    </xf>
    <xf numFmtId="49" fontId="91" fillId="10" borderId="26" xfId="0" applyNumberFormat="1" applyFont="1" applyFill="1" applyBorder="1" applyAlignment="1">
      <alignment horizontal="center" vertical="center"/>
    </xf>
    <xf numFmtId="3" fontId="91" fillId="10" borderId="24" xfId="0" applyNumberFormat="1" applyFont="1" applyFill="1" applyBorder="1" applyAlignment="1">
      <alignment horizontal="left" vertical="center" wrapText="1"/>
    </xf>
    <xf numFmtId="49" fontId="91" fillId="10" borderId="24" xfId="0" applyNumberFormat="1" applyFont="1" applyFill="1" applyBorder="1" applyAlignment="1">
      <alignment horizontal="center" vertical="center"/>
    </xf>
    <xf numFmtId="164" fontId="91" fillId="10" borderId="9" xfId="0" applyNumberFormat="1" applyFont="1" applyFill="1" applyBorder="1" applyAlignment="1">
      <alignment horizontal="left" vertical="center" wrapText="1"/>
    </xf>
    <xf numFmtId="49" fontId="91" fillId="10" borderId="18" xfId="0" applyNumberFormat="1" applyFont="1" applyFill="1" applyBorder="1" applyAlignment="1">
      <alignment horizontal="center" vertical="center"/>
    </xf>
    <xf numFmtId="3" fontId="91" fillId="10" borderId="21" xfId="0" applyNumberFormat="1" applyFont="1" applyFill="1" applyBorder="1" applyAlignment="1">
      <alignment horizontal="left" vertical="center" wrapText="1"/>
    </xf>
    <xf numFmtId="49" fontId="91" fillId="10" borderId="2" xfId="0" applyNumberFormat="1" applyFont="1" applyFill="1" applyBorder="1" applyAlignment="1">
      <alignment horizontal="center" vertical="center"/>
    </xf>
    <xf numFmtId="164" fontId="91" fillId="10" borderId="6" xfId="0" applyNumberFormat="1" applyFont="1" applyFill="1" applyBorder="1" applyAlignment="1">
      <alignment horizontal="left" vertical="center" wrapText="1"/>
    </xf>
    <xf numFmtId="0" fontId="91" fillId="10" borderId="31" xfId="0" applyFont="1" applyFill="1" applyBorder="1" applyAlignment="1">
      <alignment horizontal="left" vertical="center" wrapText="1"/>
    </xf>
    <xf numFmtId="49" fontId="91" fillId="10" borderId="23" xfId="0" applyNumberFormat="1" applyFont="1" applyFill="1" applyBorder="1" applyAlignment="1">
      <alignment horizontal="center" vertical="center"/>
    </xf>
    <xf numFmtId="3" fontId="91" fillId="10" borderId="30" xfId="0" applyNumberFormat="1" applyFont="1" applyFill="1" applyBorder="1" applyAlignment="1">
      <alignment horizontal="left" vertical="center" wrapText="1"/>
    </xf>
    <xf numFmtId="0" fontId="91" fillId="10" borderId="21" xfId="0" applyFont="1" applyFill="1" applyBorder="1" applyAlignment="1">
      <alignment horizontal="left" vertical="center" wrapText="1"/>
    </xf>
    <xf numFmtId="49" fontId="91" fillId="10" borderId="19" xfId="0" applyNumberFormat="1" applyFont="1" applyFill="1" applyBorder="1" applyAlignment="1">
      <alignment horizontal="center" vertical="center"/>
    </xf>
    <xf numFmtId="0" fontId="91" fillId="10" borderId="30" xfId="0" applyFont="1" applyFill="1" applyBorder="1" applyAlignment="1">
      <alignment horizontal="left" vertical="center" wrapText="1"/>
    </xf>
    <xf numFmtId="164" fontId="91" fillId="10" borderId="21" xfId="0" applyNumberFormat="1" applyFont="1" applyFill="1" applyBorder="1" applyAlignment="1">
      <alignment horizontal="left" vertical="center" wrapText="1"/>
    </xf>
    <xf numFmtId="0" fontId="91" fillId="10" borderId="18" xfId="0" applyFont="1" applyFill="1" applyBorder="1" applyAlignment="1">
      <alignment horizontal="left" vertical="center" wrapText="1"/>
    </xf>
    <xf numFmtId="3" fontId="91" fillId="10" borderId="18" xfId="0" applyNumberFormat="1" applyFont="1" applyFill="1" applyBorder="1" applyAlignment="1">
      <alignment horizontal="left" vertical="center" wrapText="1"/>
    </xf>
    <xf numFmtId="38" fontId="86" fillId="20" borderId="9" xfId="0" applyNumberFormat="1" applyFont="1" applyFill="1" applyBorder="1" applyAlignment="1">
      <alignment horizontal="right"/>
    </xf>
    <xf numFmtId="38" fontId="86" fillId="20" borderId="8" xfId="0" applyNumberFormat="1" applyFont="1" applyFill="1" applyBorder="1" applyAlignment="1">
      <alignment horizontal="right"/>
    </xf>
    <xf numFmtId="38" fontId="86" fillId="20" borderId="10" xfId="0" applyNumberFormat="1" applyFont="1" applyFill="1" applyBorder="1" applyAlignment="1">
      <alignment horizontal="right"/>
    </xf>
    <xf numFmtId="0" fontId="91" fillId="10" borderId="45" xfId="0" applyFont="1" applyFill="1" applyBorder="1" applyAlignment="1" applyProtection="1">
      <alignment horizontal="left" vertical="center"/>
    </xf>
    <xf numFmtId="0" fontId="91" fillId="10" borderId="11" xfId="0" applyFont="1" applyFill="1" applyBorder="1" applyAlignment="1" applyProtection="1">
      <alignment horizontal="center" vertical="center"/>
    </xf>
    <xf numFmtId="0" fontId="91" fillId="10" borderId="38" xfId="0" applyFont="1" applyFill="1" applyBorder="1" applyAlignment="1" applyProtection="1">
      <alignment horizontal="left" vertical="center"/>
    </xf>
    <xf numFmtId="0" fontId="91" fillId="10" borderId="38" xfId="0" applyFont="1" applyFill="1" applyBorder="1" applyAlignment="1" applyProtection="1">
      <alignment horizontal="left" vertical="center" wrapText="1"/>
    </xf>
    <xf numFmtId="0" fontId="91" fillId="10" borderId="38" xfId="0" applyFont="1" applyFill="1" applyBorder="1" applyAlignment="1" applyProtection="1">
      <alignment horizontal="left" vertical="center" indent="1"/>
    </xf>
    <xf numFmtId="0" fontId="101" fillId="19" borderId="21" xfId="0" applyFont="1" applyFill="1" applyBorder="1" applyAlignment="1">
      <alignment horizontal="left" vertical="center"/>
    </xf>
    <xf numFmtId="0" fontId="101" fillId="19" borderId="14" xfId="0" applyFont="1" applyFill="1" applyBorder="1" applyAlignment="1">
      <alignment horizontal="left" vertical="center"/>
    </xf>
    <xf numFmtId="0" fontId="101" fillId="19" borderId="19" xfId="0" applyFont="1" applyFill="1" applyBorder="1" applyAlignment="1">
      <alignment horizontal="left" vertical="center"/>
    </xf>
    <xf numFmtId="0" fontId="85" fillId="15" borderId="3" xfId="0" applyFont="1" applyFill="1" applyBorder="1" applyAlignment="1" applyProtection="1">
      <alignment vertical="center"/>
    </xf>
    <xf numFmtId="0" fontId="91" fillId="0" borderId="135" xfId="0" applyFont="1" applyBorder="1" applyAlignment="1">
      <alignment horizontal="centerContinuous" vertical="center"/>
    </xf>
    <xf numFmtId="0" fontId="86" fillId="0" borderId="136" xfId="0" applyFont="1" applyBorder="1" applyAlignment="1">
      <alignment horizontal="centerContinuous" vertical="center"/>
    </xf>
    <xf numFmtId="0" fontId="92" fillId="0" borderId="136" xfId="0" applyFont="1" applyBorder="1" applyAlignment="1">
      <alignment horizontal="centerContinuous" vertical="center"/>
    </xf>
    <xf numFmtId="0" fontId="91" fillId="0" borderId="137" xfId="0" applyFont="1" applyBorder="1" applyAlignment="1">
      <alignment horizontal="center"/>
    </xf>
    <xf numFmtId="0" fontId="92" fillId="19" borderId="4" xfId="4" applyFont="1" applyFill="1" applyBorder="1" applyAlignment="1">
      <alignment horizontal="left" vertical="center"/>
    </xf>
    <xf numFmtId="0" fontId="92" fillId="19" borderId="5" xfId="4" applyFont="1" applyFill="1" applyBorder="1" applyAlignment="1">
      <alignment horizontal="left" vertical="center"/>
    </xf>
    <xf numFmtId="0" fontId="92" fillId="19" borderId="9" xfId="4" applyNumberFormat="1" applyFont="1" applyFill="1" applyBorder="1" applyAlignment="1">
      <alignment vertical="center"/>
    </xf>
    <xf numFmtId="0" fontId="92" fillId="19" borderId="8" xfId="4" applyNumberFormat="1" applyFont="1" applyFill="1" applyBorder="1" applyAlignment="1">
      <alignment vertical="center"/>
    </xf>
    <xf numFmtId="0" fontId="92" fillId="19" borderId="10" xfId="4" applyNumberFormat="1" applyFont="1" applyFill="1" applyBorder="1" applyAlignment="1">
      <alignment vertical="center"/>
    </xf>
    <xf numFmtId="0" fontId="80" fillId="0" borderId="0" xfId="9" quotePrefix="1" applyNumberFormat="1" applyFont="1"/>
    <xf numFmtId="0" fontId="138" fillId="16" borderId="132" xfId="9" applyFont="1" applyFill="1" applyBorder="1" applyAlignment="1" applyProtection="1">
      <alignment horizontal="left" vertical="top" wrapText="1"/>
    </xf>
    <xf numFmtId="49" fontId="138" fillId="16" borderId="132" xfId="9" applyNumberFormat="1" applyFont="1" applyFill="1" applyBorder="1" applyAlignment="1" applyProtection="1">
      <alignment horizontal="center" vertical="top"/>
    </xf>
    <xf numFmtId="0" fontId="138" fillId="16" borderId="132" xfId="9" applyFont="1" applyFill="1" applyBorder="1" applyAlignment="1" applyProtection="1">
      <alignment vertical="top"/>
    </xf>
    <xf numFmtId="38" fontId="138" fillId="16" borderId="132" xfId="9" applyNumberFormat="1" applyFont="1" applyFill="1" applyBorder="1" applyAlignment="1" applyProtection="1">
      <alignment horizontal="right" vertical="top"/>
    </xf>
    <xf numFmtId="38" fontId="138" fillId="16" borderId="132" xfId="9" applyNumberFormat="1" applyFont="1" applyFill="1" applyBorder="1" applyAlignment="1" applyProtection="1">
      <alignment vertical="top"/>
    </xf>
    <xf numFmtId="0" fontId="80" fillId="0" borderId="132" xfId="9" applyBorder="1" applyAlignment="1" applyProtection="1">
      <alignment horizontal="left" vertical="top" wrapText="1"/>
      <protection locked="0"/>
    </xf>
    <xf numFmtId="0" fontId="80" fillId="0" borderId="132" xfId="9" applyBorder="1" applyAlignment="1" applyProtection="1">
      <alignment vertical="top"/>
      <protection locked="0"/>
    </xf>
    <xf numFmtId="0" fontId="80" fillId="0" borderId="132" xfId="9" applyFont="1" applyBorder="1" applyAlignment="1" applyProtection="1">
      <alignment horizontal="left" vertical="top" wrapText="1"/>
      <protection locked="0"/>
    </xf>
    <xf numFmtId="0" fontId="80" fillId="0" borderId="132" xfId="9" applyFont="1" applyBorder="1" applyAlignment="1" applyProtection="1">
      <alignment vertical="top"/>
      <protection locked="0"/>
    </xf>
    <xf numFmtId="0" fontId="80" fillId="0" borderId="0" xfId="9" applyAlignment="1">
      <alignment horizontal="center" vertical="center" wrapText="1"/>
    </xf>
    <xf numFmtId="0" fontId="80" fillId="0" borderId="0" xfId="9" applyFont="1" applyAlignment="1">
      <alignment horizontal="left" vertical="center" wrapText="1"/>
    </xf>
    <xf numFmtId="0" fontId="80" fillId="0" borderId="0" xfId="9" applyFont="1" applyAlignment="1">
      <alignment vertical="center"/>
    </xf>
    <xf numFmtId="0" fontId="80" fillId="0" borderId="0" xfId="9" applyAlignment="1">
      <alignment vertical="center"/>
    </xf>
    <xf numFmtId="0" fontId="138" fillId="0" borderId="75" xfId="9" applyFont="1" applyBorder="1" applyAlignment="1">
      <alignment horizontal="left" vertical="top"/>
    </xf>
    <xf numFmtId="0" fontId="138" fillId="0" borderId="15" xfId="9" applyFont="1" applyBorder="1" applyAlignment="1">
      <alignment horizontal="left" vertical="top"/>
    </xf>
    <xf numFmtId="0" fontId="138" fillId="0" borderId="76" xfId="9" applyFont="1" applyBorder="1" applyAlignment="1">
      <alignment horizontal="left" vertical="top"/>
    </xf>
    <xf numFmtId="0" fontId="25" fillId="0" borderId="0" xfId="2" applyNumberFormat="1" applyAlignment="1" applyProtection="1">
      <alignment vertical="center"/>
    </xf>
    <xf numFmtId="0" fontId="91" fillId="0" borderId="46" xfId="4" applyFont="1" applyFill="1" applyBorder="1" applyAlignment="1" applyProtection="1"/>
    <xf numFmtId="49" fontId="80" fillId="0" borderId="132" xfId="9" applyNumberFormat="1" applyBorder="1" applyAlignment="1" applyProtection="1">
      <alignment horizontal="center" vertical="center"/>
      <protection locked="0"/>
    </xf>
    <xf numFmtId="49" fontId="80" fillId="0" borderId="132" xfId="9" applyNumberFormat="1" applyFont="1" applyBorder="1" applyAlignment="1" applyProtection="1">
      <alignment horizontal="center" vertical="center"/>
      <protection locked="0"/>
    </xf>
    <xf numFmtId="3" fontId="91" fillId="21" borderId="31" xfId="0" applyNumberFormat="1" applyFont="1" applyFill="1" applyBorder="1" applyAlignment="1">
      <alignment horizontal="left" vertical="center" wrapText="1" indent="1"/>
    </xf>
    <xf numFmtId="49" fontId="91" fillId="21" borderId="23" xfId="0" applyNumberFormat="1" applyFont="1" applyFill="1" applyBorder="1" applyAlignment="1">
      <alignment horizontal="center" vertical="center"/>
    </xf>
    <xf numFmtId="38" fontId="86" fillId="21" borderId="23" xfId="0" applyNumberFormat="1" applyFont="1" applyFill="1" applyBorder="1" applyAlignment="1">
      <alignment horizontal="right"/>
    </xf>
    <xf numFmtId="38" fontId="86" fillId="21" borderId="2" xfId="0" applyNumberFormat="1" applyFont="1" applyFill="1" applyBorder="1" applyAlignment="1">
      <alignment horizontal="right"/>
    </xf>
    <xf numFmtId="38" fontId="86" fillId="21" borderId="18" xfId="0" applyNumberFormat="1" applyFont="1" applyFill="1" applyBorder="1" applyAlignment="1">
      <alignment horizontal="right"/>
    </xf>
    <xf numFmtId="49" fontId="91" fillId="21" borderId="31" xfId="0" applyNumberFormat="1" applyFont="1" applyFill="1" applyBorder="1" applyAlignment="1">
      <alignment horizontal="center" vertical="center"/>
    </xf>
    <xf numFmtId="38" fontId="86" fillId="21" borderId="77" xfId="0" applyNumberFormat="1" applyFont="1" applyFill="1" applyBorder="1" applyAlignment="1">
      <alignment horizontal="right"/>
    </xf>
    <xf numFmtId="49" fontId="91" fillId="21" borderId="77" xfId="0" applyNumberFormat="1" applyFont="1" applyFill="1" applyBorder="1" applyAlignment="1">
      <alignment horizontal="center" vertical="center"/>
    </xf>
    <xf numFmtId="0" fontId="91" fillId="21" borderId="25" xfId="0" applyNumberFormat="1" applyFont="1" applyFill="1" applyBorder="1" applyAlignment="1">
      <alignment horizontal="center" vertical="center"/>
    </xf>
    <xf numFmtId="38" fontId="86" fillId="21" borderId="25" xfId="0" applyNumberFormat="1" applyFont="1" applyFill="1" applyBorder="1" applyAlignment="1">
      <alignment horizontal="right"/>
    </xf>
    <xf numFmtId="0" fontId="91" fillId="21" borderId="23" xfId="0" applyFont="1" applyFill="1" applyBorder="1" applyAlignment="1">
      <alignment horizontal="center" vertical="center"/>
    </xf>
    <xf numFmtId="38" fontId="86" fillId="21" borderId="24" xfId="0" applyNumberFormat="1" applyFont="1" applyFill="1" applyBorder="1" applyAlignment="1">
      <alignment horizontal="right"/>
    </xf>
    <xf numFmtId="3" fontId="91" fillId="21" borderId="23" xfId="0" applyNumberFormat="1" applyFont="1" applyFill="1" applyBorder="1" applyAlignment="1">
      <alignment horizontal="left" vertical="center" indent="1"/>
    </xf>
    <xf numFmtId="0" fontId="91" fillId="21" borderId="23" xfId="0" applyFont="1" applyFill="1" applyBorder="1" applyAlignment="1">
      <alignment horizontal="center" vertical="top"/>
    </xf>
    <xf numFmtId="0" fontId="92" fillId="21" borderId="77" xfId="0" applyFont="1" applyFill="1" applyBorder="1" applyAlignment="1">
      <alignment horizontal="left" vertical="center" indent="1"/>
    </xf>
    <xf numFmtId="38" fontId="86" fillId="21" borderId="20" xfId="0" applyNumberFormat="1" applyFont="1" applyFill="1" applyBorder="1" applyAlignment="1">
      <alignment horizontal="right"/>
    </xf>
    <xf numFmtId="38" fontId="86" fillId="21" borderId="22" xfId="0" applyNumberFormat="1" applyFont="1" applyFill="1" applyBorder="1" applyAlignment="1">
      <alignment horizontal="right"/>
    </xf>
    <xf numFmtId="38" fontId="86" fillId="21" borderId="26" xfId="0" applyNumberFormat="1" applyFont="1" applyFill="1" applyBorder="1" applyAlignment="1">
      <alignment horizontal="right"/>
    </xf>
    <xf numFmtId="3" fontId="91" fillId="21" borderId="32" xfId="0" applyNumberFormat="1" applyFont="1" applyFill="1" applyBorder="1" applyAlignment="1">
      <alignment horizontal="left" vertical="center" wrapText="1" indent="1"/>
    </xf>
    <xf numFmtId="49" fontId="91" fillId="21" borderId="25" xfId="0" applyNumberFormat="1" applyFont="1" applyFill="1" applyBorder="1" applyAlignment="1">
      <alignment horizontal="center" vertical="center"/>
    </xf>
    <xf numFmtId="38" fontId="86" fillId="21" borderId="23" xfId="0" applyNumberFormat="1" applyFont="1" applyFill="1" applyBorder="1" applyAlignment="1" applyProtection="1">
      <alignment horizontal="right"/>
    </xf>
    <xf numFmtId="3" fontId="91" fillId="21" borderId="32" xfId="0" applyNumberFormat="1" applyFont="1" applyFill="1" applyBorder="1" applyAlignment="1">
      <alignment horizontal="left" vertical="top" wrapText="1" indent="1"/>
    </xf>
    <xf numFmtId="49" fontId="90" fillId="21" borderId="78" xfId="0" applyNumberFormat="1" applyFont="1" applyFill="1" applyBorder="1" applyAlignment="1">
      <alignment horizontal="center" vertical="top"/>
    </xf>
    <xf numFmtId="3" fontId="91" fillId="21" borderId="23" xfId="0" applyNumberFormat="1" applyFont="1" applyFill="1" applyBorder="1" applyAlignment="1">
      <alignment horizontal="left" vertical="center" wrapText="1" indent="1"/>
    </xf>
    <xf numFmtId="3" fontId="91" fillId="21" borderId="31" xfId="0" applyNumberFormat="1" applyFont="1" applyFill="1" applyBorder="1" applyAlignment="1">
      <alignment horizontal="left" vertical="top" wrapText="1" indent="1"/>
    </xf>
    <xf numFmtId="0" fontId="90" fillId="21" borderId="77" xfId="0" applyFont="1" applyFill="1" applyBorder="1" applyAlignment="1">
      <alignment vertical="top"/>
    </xf>
    <xf numFmtId="3" fontId="91" fillId="21" borderId="31" xfId="0" applyNumberFormat="1" applyFont="1" applyFill="1" applyBorder="1" applyAlignment="1">
      <alignment horizontal="left" vertical="center" indent="1"/>
    </xf>
    <xf numFmtId="0" fontId="91" fillId="21" borderId="77" xfId="0" applyFont="1" applyFill="1" applyBorder="1" applyAlignment="1">
      <alignment horizontal="center" vertical="center"/>
    </xf>
    <xf numFmtId="0" fontId="91" fillId="21" borderId="23" xfId="0" applyFont="1" applyFill="1" applyBorder="1" applyAlignment="1">
      <alignment horizontal="center" vertical="center" wrapText="1"/>
    </xf>
    <xf numFmtId="49" fontId="91" fillId="21" borderId="23" xfId="0" applyNumberFormat="1" applyFont="1" applyFill="1" applyBorder="1" applyAlignment="1">
      <alignment horizontal="center" vertical="top" wrapText="1"/>
    </xf>
    <xf numFmtId="3" fontId="91" fillId="21" borderId="31" xfId="0" applyNumberFormat="1" applyFont="1" applyFill="1" applyBorder="1" applyAlignment="1">
      <alignment horizontal="left" vertical="top" indent="1"/>
    </xf>
    <xf numFmtId="38" fontId="86" fillId="21" borderId="17" xfId="0" applyNumberFormat="1" applyFont="1" applyFill="1" applyBorder="1" applyAlignment="1">
      <alignment horizontal="right"/>
    </xf>
    <xf numFmtId="0" fontId="91" fillId="21" borderId="31" xfId="0" applyFont="1" applyFill="1" applyBorder="1" applyAlignment="1">
      <alignment horizontal="left" vertical="center" wrapText="1" indent="1"/>
    </xf>
    <xf numFmtId="49" fontId="90" fillId="21" borderId="78" xfId="0" applyNumberFormat="1" applyFont="1" applyFill="1" applyBorder="1" applyAlignment="1">
      <alignment horizontal="center" vertical="center"/>
    </xf>
    <xf numFmtId="38" fontId="86" fillId="21" borderId="24" xfId="0" applyNumberFormat="1" applyFont="1" applyFill="1" applyBorder="1" applyAlignment="1" applyProtection="1">
      <alignment horizontal="right"/>
    </xf>
    <xf numFmtId="38" fontId="86" fillId="21" borderId="25" xfId="0" applyNumberFormat="1" applyFont="1" applyFill="1" applyBorder="1" applyAlignment="1" applyProtection="1">
      <alignment horizontal="right"/>
    </xf>
    <xf numFmtId="0" fontId="90" fillId="21" borderId="77" xfId="0" applyFont="1" applyFill="1" applyBorder="1" applyAlignment="1">
      <alignment horizontal="left" vertical="top" wrapText="1" indent="1"/>
    </xf>
    <xf numFmtId="0" fontId="91" fillId="21" borderId="79" xfId="0" applyFont="1" applyFill="1" applyBorder="1" applyAlignment="1" applyProtection="1">
      <alignment horizontal="left" vertical="center" wrapText="1" indent="1"/>
    </xf>
    <xf numFmtId="0" fontId="90" fillId="21" borderId="77" xfId="0" applyFont="1" applyFill="1" applyBorder="1" applyAlignment="1" applyProtection="1">
      <alignment horizontal="left" vertical="center"/>
    </xf>
    <xf numFmtId="38" fontId="86" fillId="21" borderId="31" xfId="0" applyNumberFormat="1" applyFont="1" applyFill="1" applyBorder="1" applyAlignment="1" applyProtection="1">
      <alignment horizontal="right"/>
    </xf>
    <xf numFmtId="0" fontId="91" fillId="21" borderId="79" xfId="0" applyFont="1" applyFill="1" applyBorder="1" applyAlignment="1" applyProtection="1">
      <alignment horizontal="left" vertical="center" indent="1"/>
    </xf>
    <xf numFmtId="0" fontId="90" fillId="21" borderId="77" xfId="0" applyFont="1" applyFill="1" applyBorder="1" applyAlignment="1" applyProtection="1">
      <alignment horizontal="center" vertical="center"/>
    </xf>
    <xf numFmtId="37" fontId="86" fillId="21" borderId="31" xfId="0" applyNumberFormat="1" applyFont="1" applyFill="1" applyBorder="1" applyAlignment="1" applyProtection="1">
      <alignment horizontal="right"/>
    </xf>
    <xf numFmtId="37" fontId="86" fillId="21" borderId="23" xfId="0" applyNumberFormat="1" applyFont="1" applyFill="1" applyBorder="1" applyAlignment="1" applyProtection="1">
      <alignment horizontal="right"/>
    </xf>
    <xf numFmtId="0" fontId="90" fillId="21" borderId="77" xfId="0" applyFont="1" applyFill="1" applyBorder="1" applyAlignment="1" applyProtection="1">
      <alignment horizontal="left" vertical="center" indent="2"/>
    </xf>
    <xf numFmtId="0" fontId="91" fillId="21" borderId="66" xfId="0" applyFont="1" applyFill="1" applyBorder="1" applyAlignment="1" applyProtection="1">
      <alignment horizontal="left" vertical="top" wrapText="1" indent="1"/>
    </xf>
    <xf numFmtId="49" fontId="91" fillId="21" borderId="24" xfId="0" applyNumberFormat="1" applyFont="1" applyFill="1" applyBorder="1" applyAlignment="1">
      <alignment horizontal="center" vertical="center"/>
    </xf>
    <xf numFmtId="38" fontId="86" fillId="21" borderId="30" xfId="0" applyNumberFormat="1" applyFont="1" applyFill="1" applyBorder="1" applyAlignment="1" applyProtection="1">
      <alignment horizontal="right"/>
    </xf>
    <xf numFmtId="49" fontId="91" fillId="21" borderId="79" xfId="0" applyNumberFormat="1" applyFont="1" applyFill="1" applyBorder="1" applyAlignment="1" applyProtection="1">
      <alignment horizontal="left" vertical="top" indent="1"/>
    </xf>
    <xf numFmtId="49" fontId="91" fillId="21" borderId="23" xfId="0" applyNumberFormat="1" applyFont="1" applyFill="1" applyBorder="1" applyAlignment="1">
      <alignment horizontal="center" vertical="top"/>
    </xf>
    <xf numFmtId="38" fontId="86" fillId="21" borderId="3" xfId="0" applyNumberFormat="1" applyFont="1" applyFill="1" applyBorder="1" applyAlignment="1" applyProtection="1">
      <alignment horizontal="right"/>
    </xf>
    <xf numFmtId="49" fontId="90" fillId="21" borderId="77" xfId="0" applyNumberFormat="1" applyFont="1" applyFill="1" applyBorder="1" applyAlignment="1" applyProtection="1">
      <alignment horizontal="center" vertical="center"/>
    </xf>
    <xf numFmtId="1" fontId="90" fillId="21" borderId="77" xfId="0" applyNumberFormat="1" applyFont="1" applyFill="1" applyBorder="1" applyAlignment="1" applyProtection="1">
      <alignment horizontal="center" vertical="center"/>
    </xf>
    <xf numFmtId="38" fontId="86" fillId="21" borderId="17" xfId="0" applyNumberFormat="1" applyFont="1" applyFill="1" applyBorder="1" applyAlignment="1" applyProtection="1">
      <alignment horizontal="right"/>
    </xf>
    <xf numFmtId="38" fontId="86" fillId="21" borderId="32" xfId="0" applyNumberFormat="1" applyFont="1" applyFill="1" applyBorder="1" applyAlignment="1" applyProtection="1">
      <alignment horizontal="right"/>
    </xf>
    <xf numFmtId="0" fontId="91" fillId="21" borderId="79" xfId="0" applyFont="1" applyFill="1" applyBorder="1" applyAlignment="1" applyProtection="1">
      <alignment horizontal="left" indent="1"/>
    </xf>
    <xf numFmtId="0" fontId="90" fillId="21" borderId="77" xfId="0" applyFont="1" applyFill="1" applyBorder="1" applyAlignment="1" applyProtection="1">
      <alignment horizontal="center"/>
    </xf>
    <xf numFmtId="0" fontId="91" fillId="21" borderId="31" xfId="0" applyFont="1" applyFill="1" applyBorder="1" applyAlignment="1" applyProtection="1">
      <alignment horizontal="left" vertical="center" indent="1"/>
    </xf>
    <xf numFmtId="0" fontId="90" fillId="21" borderId="23" xfId="0" applyFont="1" applyFill="1" applyBorder="1" applyAlignment="1" applyProtection="1">
      <alignment horizontal="center" vertical="center"/>
    </xf>
    <xf numFmtId="0" fontId="91" fillId="21" borderId="77" xfId="0" applyFont="1" applyFill="1" applyBorder="1" applyAlignment="1">
      <alignment vertical="center"/>
    </xf>
    <xf numFmtId="49" fontId="91" fillId="21" borderId="24" xfId="0" applyNumberFormat="1" applyFont="1" applyFill="1" applyBorder="1" applyAlignment="1" applyProtection="1">
      <alignment horizontal="left" vertical="center" wrapText="1" indent="1"/>
    </xf>
    <xf numFmtId="49" fontId="91" fillId="21" borderId="80" xfId="0" applyNumberFormat="1" applyFont="1" applyFill="1" applyBorder="1" applyAlignment="1">
      <alignment horizontal="center" vertical="center"/>
    </xf>
    <xf numFmtId="0" fontId="91" fillId="21" borderId="66" xfId="0" applyFont="1" applyFill="1" applyBorder="1" applyAlignment="1" applyProtection="1">
      <alignment horizontal="left" wrapText="1" indent="1"/>
    </xf>
    <xf numFmtId="0" fontId="90" fillId="21" borderId="80" xfId="0" applyFont="1" applyFill="1" applyBorder="1" applyAlignment="1" applyProtection="1">
      <alignment horizontal="left" indent="2"/>
    </xf>
    <xf numFmtId="176" fontId="92" fillId="21" borderId="2" xfId="0" applyNumberFormat="1" applyFont="1" applyFill="1" applyBorder="1" applyAlignment="1" applyProtection="1">
      <alignment vertical="center"/>
    </xf>
    <xf numFmtId="38" fontId="92" fillId="21" borderId="2" xfId="0" applyNumberFormat="1" applyFont="1" applyFill="1" applyBorder="1" applyAlignment="1" applyProtection="1">
      <alignment horizontal="right" vertical="center"/>
    </xf>
    <xf numFmtId="38" fontId="92" fillId="21" borderId="2" xfId="0" applyNumberFormat="1" applyFont="1" applyFill="1" applyBorder="1" applyAlignment="1" applyProtection="1">
      <alignment vertical="center"/>
    </xf>
    <xf numFmtId="37" fontId="92" fillId="21" borderId="21" xfId="10" applyNumberFormat="1" applyFont="1" applyFill="1" applyBorder="1" applyAlignment="1" applyProtection="1">
      <alignment horizontal="right"/>
    </xf>
    <xf numFmtId="0" fontId="91" fillId="21" borderId="79" xfId="0" applyFont="1" applyFill="1" applyBorder="1" applyAlignment="1" applyProtection="1">
      <alignment horizontal="left" vertical="center" indent="2"/>
    </xf>
    <xf numFmtId="38" fontId="86" fillId="21" borderId="77" xfId="0" applyNumberFormat="1" applyFont="1" applyFill="1" applyBorder="1" applyAlignment="1" applyProtection="1">
      <alignment horizontal="right"/>
    </xf>
    <xf numFmtId="0" fontId="91" fillId="21" borderId="8" xfId="0" applyFont="1" applyFill="1" applyBorder="1" applyAlignment="1" applyProtection="1">
      <alignment horizontal="left" vertical="center" indent="2"/>
    </xf>
    <xf numFmtId="0" fontId="91" fillId="21" borderId="19" xfId="0" applyFont="1" applyFill="1" applyBorder="1" applyAlignment="1" applyProtection="1">
      <alignment horizontal="center" vertical="center"/>
    </xf>
    <xf numFmtId="38" fontId="86" fillId="21" borderId="20" xfId="0" applyNumberFormat="1" applyFont="1" applyFill="1" applyBorder="1" applyAlignment="1" applyProtection="1">
      <alignment horizontal="right"/>
    </xf>
    <xf numFmtId="0" fontId="91" fillId="21" borderId="77" xfId="0" applyFont="1" applyFill="1" applyBorder="1" applyAlignment="1" applyProtection="1">
      <alignment horizontal="center" vertical="center"/>
    </xf>
    <xf numFmtId="38" fontId="86" fillId="21" borderId="18" xfId="0" applyNumberFormat="1" applyFont="1" applyFill="1" applyBorder="1" applyAlignment="1" applyProtection="1">
      <alignment horizontal="right"/>
    </xf>
    <xf numFmtId="38" fontId="86" fillId="21" borderId="2" xfId="0" applyNumberFormat="1" applyFont="1" applyFill="1" applyBorder="1" applyAlignment="1" applyProtection="1">
      <alignment horizontal="right"/>
    </xf>
    <xf numFmtId="0" fontId="100" fillId="21" borderId="8" xfId="0" applyFont="1" applyFill="1" applyBorder="1" applyAlignment="1" applyProtection="1">
      <alignment horizontal="left" vertical="center" indent="1"/>
    </xf>
    <xf numFmtId="0" fontId="90" fillId="21" borderId="18" xfId="0" applyFont="1" applyFill="1" applyBorder="1" applyAlignment="1" applyProtection="1">
      <alignment horizontal="center"/>
    </xf>
    <xf numFmtId="38" fontId="86" fillId="21" borderId="22" xfId="0" applyNumberFormat="1" applyFont="1" applyFill="1" applyBorder="1" applyAlignment="1" applyProtection="1">
      <alignment horizontal="right"/>
    </xf>
    <xf numFmtId="38" fontId="86" fillId="21" borderId="7" xfId="0" applyNumberFormat="1" applyFont="1" applyFill="1" applyBorder="1" applyAlignment="1" applyProtection="1">
      <alignment horizontal="right"/>
    </xf>
    <xf numFmtId="38" fontId="86" fillId="21" borderId="0" xfId="0" applyNumberFormat="1" applyFont="1" applyFill="1" applyAlignment="1" applyProtection="1">
      <alignment horizontal="right"/>
    </xf>
    <xf numFmtId="38" fontId="86" fillId="21" borderId="18" xfId="0" applyNumberFormat="1" applyFont="1" applyFill="1" applyBorder="1" applyAlignment="1" applyProtection="1">
      <alignment horizontal="right" vertical="center"/>
      <protection locked="0"/>
    </xf>
    <xf numFmtId="38" fontId="86" fillId="21" borderId="2" xfId="0" applyNumberFormat="1" applyFont="1" applyFill="1" applyBorder="1" applyAlignment="1" applyProtection="1">
      <alignment horizontal="right" vertical="center"/>
      <protection locked="0"/>
    </xf>
    <xf numFmtId="38" fontId="86" fillId="21" borderId="23" xfId="0" applyNumberFormat="1" applyFont="1" applyFill="1" applyBorder="1" applyAlignment="1" applyProtection="1">
      <alignment horizontal="right" vertical="center"/>
      <protection locked="0"/>
    </xf>
    <xf numFmtId="38" fontId="86" fillId="21" borderId="18" xfId="0" applyNumberFormat="1" applyFont="1" applyFill="1" applyBorder="1" applyAlignment="1" applyProtection="1">
      <alignment horizontal="right" vertical="center"/>
    </xf>
    <xf numFmtId="38" fontId="86" fillId="21" borderId="2" xfId="0" applyNumberFormat="1" applyFont="1" applyFill="1" applyBorder="1" applyAlignment="1" applyProtection="1">
      <alignment horizontal="right" vertical="center"/>
    </xf>
    <xf numFmtId="0" fontId="91" fillId="21" borderId="23" xfId="0" applyFont="1" applyFill="1" applyBorder="1" applyAlignment="1">
      <alignment horizontal="left" vertical="center" wrapText="1" indent="1"/>
    </xf>
    <xf numFmtId="38" fontId="86" fillId="21" borderId="23" xfId="0" applyNumberFormat="1" applyFont="1" applyFill="1" applyBorder="1" applyAlignment="1" applyProtection="1">
      <alignment horizontal="right" vertical="center"/>
    </xf>
    <xf numFmtId="38" fontId="86" fillId="21" borderId="2" xfId="14" applyNumberFormat="1" applyFont="1" applyFill="1" applyBorder="1" applyAlignment="1" applyProtection="1">
      <alignment horizontal="right"/>
    </xf>
    <xf numFmtId="49" fontId="90" fillId="21" borderId="81" xfId="0" applyNumberFormat="1" applyFont="1" applyFill="1" applyBorder="1" applyAlignment="1" applyProtection="1">
      <alignment horizontal="center" vertical="center"/>
    </xf>
    <xf numFmtId="38" fontId="86" fillId="21" borderId="81" xfId="0" applyNumberFormat="1" applyFont="1" applyFill="1" applyBorder="1" applyAlignment="1" applyProtection="1">
      <alignment vertical="center"/>
    </xf>
    <xf numFmtId="49" fontId="90" fillId="21" borderId="35" xfId="0" applyNumberFormat="1" applyFont="1" applyFill="1" applyBorder="1" applyAlignment="1" applyProtection="1">
      <alignment horizontal="center" vertical="center"/>
    </xf>
    <xf numFmtId="38" fontId="86" fillId="21" borderId="81" xfId="0" applyNumberFormat="1" applyFont="1" applyFill="1" applyBorder="1" applyAlignment="1" applyProtection="1">
      <alignment horizontal="right" vertical="center"/>
    </xf>
    <xf numFmtId="49" fontId="90" fillId="21" borderId="35" xfId="0" applyNumberFormat="1" applyFont="1" applyFill="1" applyBorder="1" applyAlignment="1" applyProtection="1">
      <alignment horizontal="left" vertical="center" indent="2"/>
    </xf>
    <xf numFmtId="0" fontId="92" fillId="21" borderId="35" xfId="0" applyFont="1" applyFill="1" applyBorder="1" applyAlignment="1">
      <alignment horizontal="left" indent="2"/>
    </xf>
    <xf numFmtId="38" fontId="86" fillId="21" borderId="82" xfId="0" applyNumberFormat="1" applyFont="1" applyFill="1" applyBorder="1" applyAlignment="1" applyProtection="1"/>
    <xf numFmtId="38" fontId="86" fillId="21" borderId="81" xfId="0" applyNumberFormat="1" applyFont="1" applyFill="1" applyBorder="1" applyAlignment="1" applyProtection="1">
      <alignment horizontal="right"/>
    </xf>
    <xf numFmtId="0" fontId="91" fillId="21" borderId="83" xfId="0" applyFont="1" applyFill="1" applyBorder="1" applyAlignment="1" applyProtection="1">
      <alignment horizontal="left" vertical="center" indent="2"/>
    </xf>
    <xf numFmtId="0" fontId="91" fillId="21" borderId="81" xfId="0" applyFont="1" applyFill="1" applyBorder="1" applyAlignment="1" applyProtection="1">
      <alignment horizontal="center" vertical="center"/>
    </xf>
    <xf numFmtId="0" fontId="91" fillId="21" borderId="81" xfId="0" applyFont="1" applyFill="1" applyBorder="1" applyAlignment="1" applyProtection="1">
      <alignment horizontal="left" vertical="center" indent="1"/>
    </xf>
    <xf numFmtId="0" fontId="92" fillId="21" borderId="81" xfId="0" applyFont="1" applyFill="1" applyBorder="1" applyAlignment="1" applyProtection="1">
      <alignment vertical="center"/>
    </xf>
    <xf numFmtId="38" fontId="86" fillId="21" borderId="11" xfId="0" applyNumberFormat="1" applyFont="1" applyFill="1" applyBorder="1" applyAlignment="1" applyProtection="1">
      <alignment horizontal="right" vertical="center"/>
    </xf>
    <xf numFmtId="0" fontId="90" fillId="21" borderId="0" xfId="15" applyFont="1" applyFill="1" applyAlignment="1">
      <alignment vertical="center"/>
    </xf>
    <xf numFmtId="0" fontId="90" fillId="21" borderId="0" xfId="15" applyFont="1" applyFill="1" applyAlignment="1">
      <alignment horizontal="center" vertical="center"/>
    </xf>
    <xf numFmtId="0" fontId="90" fillId="21" borderId="0" xfId="15" applyFont="1" applyFill="1" applyAlignment="1">
      <alignment horizontal="right" vertical="center"/>
    </xf>
    <xf numFmtId="0" fontId="91" fillId="21" borderId="0" xfId="15" applyFont="1" applyFill="1" applyAlignment="1">
      <alignment horizontal="right" vertical="center" indent="3"/>
    </xf>
    <xf numFmtId="0" fontId="90" fillId="21" borderId="0" xfId="15" applyFont="1" applyFill="1" applyBorder="1" applyAlignment="1">
      <alignment horizontal="right" vertical="center"/>
    </xf>
    <xf numFmtId="3" fontId="91" fillId="21" borderId="84" xfId="15" applyNumberFormat="1" applyFont="1" applyFill="1" applyBorder="1" applyAlignment="1" applyProtection="1">
      <alignment vertical="center"/>
    </xf>
    <xf numFmtId="0" fontId="90" fillId="21" borderId="0" xfId="15" applyFont="1" applyFill="1" applyAlignment="1">
      <alignment horizontal="left" vertical="center"/>
    </xf>
    <xf numFmtId="0" fontId="91" fillId="21" borderId="0" xfId="15" applyFont="1" applyFill="1" applyAlignment="1">
      <alignment horizontal="right" vertical="center"/>
    </xf>
    <xf numFmtId="38" fontId="91" fillId="21" borderId="12" xfId="15" applyNumberFormat="1" applyFont="1" applyFill="1" applyBorder="1" applyAlignment="1">
      <alignment horizontal="right"/>
    </xf>
    <xf numFmtId="0" fontId="90" fillId="21" borderId="0" xfId="15" quotePrefix="1" applyFont="1" applyFill="1" applyAlignment="1">
      <alignment horizontal="left" vertical="center"/>
    </xf>
    <xf numFmtId="38" fontId="90" fillId="21" borderId="85" xfId="15" applyNumberFormat="1" applyFont="1" applyFill="1" applyBorder="1" applyAlignment="1" applyProtection="1">
      <alignment horizontal="right"/>
    </xf>
    <xf numFmtId="0" fontId="90" fillId="21" borderId="0" xfId="16" quotePrefix="1" applyFont="1" applyFill="1" applyAlignment="1">
      <alignment horizontal="left" vertical="center"/>
    </xf>
    <xf numFmtId="0" fontId="91" fillId="21" borderId="0" xfId="15" quotePrefix="1" applyFont="1" applyFill="1" applyAlignment="1">
      <alignment horizontal="left" vertical="center"/>
    </xf>
    <xf numFmtId="40" fontId="91" fillId="21" borderId="12" xfId="15" applyNumberFormat="1" applyFont="1" applyFill="1" applyBorder="1" applyAlignment="1" applyProtection="1">
      <alignment horizontal="right"/>
    </xf>
    <xf numFmtId="0" fontId="90" fillId="21" borderId="0" xfId="16" applyFont="1" applyFill="1" applyAlignment="1">
      <alignment horizontal="left" vertical="center"/>
    </xf>
    <xf numFmtId="0" fontId="90" fillId="21" borderId="0" xfId="16" applyFont="1" applyFill="1" applyAlignment="1">
      <alignment horizontal="right" vertical="center"/>
    </xf>
    <xf numFmtId="0" fontId="91" fillId="21" borderId="0" xfId="16" applyFont="1" applyFill="1" applyAlignment="1">
      <alignment horizontal="right" vertical="center"/>
    </xf>
    <xf numFmtId="0" fontId="90" fillId="21" borderId="0" xfId="16" applyFont="1" applyFill="1" applyBorder="1" applyAlignment="1">
      <alignment horizontal="right" vertical="center"/>
    </xf>
    <xf numFmtId="38" fontId="91" fillId="21" borderId="34" xfId="16" applyNumberFormat="1" applyFont="1" applyFill="1" applyBorder="1" applyAlignment="1" applyProtection="1">
      <alignment horizontal="right"/>
    </xf>
    <xf numFmtId="38" fontId="90" fillId="21" borderId="39" xfId="16" applyNumberFormat="1" applyFont="1" applyFill="1" applyBorder="1" applyAlignment="1" applyProtection="1">
      <alignment horizontal="right"/>
    </xf>
    <xf numFmtId="0" fontId="90" fillId="21" borderId="0" xfId="16" applyFont="1" applyFill="1" applyAlignment="1">
      <alignment vertical="center"/>
    </xf>
    <xf numFmtId="40" fontId="90" fillId="21" borderId="34" xfId="16" applyNumberFormat="1" applyFont="1" applyFill="1" applyBorder="1" applyAlignment="1" applyProtection="1">
      <alignment horizontal="right"/>
    </xf>
    <xf numFmtId="40" fontId="91" fillId="21" borderId="84" xfId="16" applyNumberFormat="1" applyFont="1" applyFill="1" applyBorder="1" applyAlignment="1" applyProtection="1">
      <alignment horizontal="right"/>
    </xf>
    <xf numFmtId="38" fontId="80" fillId="21" borderId="132" xfId="9" applyNumberFormat="1" applyFill="1" applyBorder="1" applyAlignment="1" applyProtection="1">
      <alignment vertical="top"/>
    </xf>
    <xf numFmtId="38" fontId="80" fillId="21" borderId="72" xfId="9" applyNumberFormat="1" applyFill="1" applyBorder="1" applyAlignment="1" applyProtection="1">
      <alignment horizontal="right" vertical="top"/>
    </xf>
    <xf numFmtId="38" fontId="80" fillId="21" borderId="72" xfId="9" applyNumberFormat="1" applyFill="1" applyBorder="1" applyAlignment="1" applyProtection="1">
      <alignment vertical="top"/>
    </xf>
    <xf numFmtId="0" fontId="80" fillId="21" borderId="72" xfId="9" applyFill="1" applyBorder="1" applyAlignment="1" applyProtection="1">
      <alignment horizontal="left" vertical="top" wrapText="1"/>
    </xf>
    <xf numFmtId="49" fontId="80" fillId="21" borderId="72" xfId="9" applyNumberFormat="1" applyFill="1" applyBorder="1" applyAlignment="1" applyProtection="1">
      <alignment vertical="top"/>
    </xf>
    <xf numFmtId="0" fontId="80" fillId="21" borderId="72" xfId="9" applyFill="1" applyBorder="1" applyAlignment="1" applyProtection="1">
      <alignment vertical="top"/>
    </xf>
    <xf numFmtId="0" fontId="86" fillId="21" borderId="10" xfId="0" applyFont="1" applyFill="1" applyBorder="1"/>
    <xf numFmtId="37" fontId="86" fillId="21" borderId="10" xfId="0" applyNumberFormat="1" applyFont="1" applyFill="1" applyBorder="1"/>
    <xf numFmtId="37" fontId="86" fillId="21" borderId="8" xfId="0" applyNumberFormat="1" applyFont="1" applyFill="1" applyBorder="1"/>
    <xf numFmtId="0" fontId="86" fillId="21" borderId="19" xfId="0" applyFont="1" applyFill="1" applyBorder="1"/>
    <xf numFmtId="0" fontId="86" fillId="21" borderId="14" xfId="0" applyFont="1" applyFill="1" applyBorder="1"/>
    <xf numFmtId="37" fontId="86" fillId="21" borderId="19" xfId="0" applyNumberFormat="1" applyFont="1" applyFill="1" applyBorder="1"/>
    <xf numFmtId="37" fontId="86" fillId="21" borderId="14" xfId="0" applyNumberFormat="1" applyFont="1" applyFill="1" applyBorder="1"/>
    <xf numFmtId="38" fontId="86" fillId="21" borderId="19" xfId="0" applyNumberFormat="1" applyFont="1" applyFill="1" applyBorder="1"/>
    <xf numFmtId="0" fontId="90" fillId="21" borderId="0" xfId="0" applyFont="1" applyFill="1" applyBorder="1" applyAlignment="1">
      <alignment horizontal="right"/>
    </xf>
    <xf numFmtId="38" fontId="86" fillId="21" borderId="7" xfId="0" applyNumberFormat="1" applyFont="1" applyFill="1" applyBorder="1"/>
    <xf numFmtId="0" fontId="86" fillId="21" borderId="21" xfId="0" applyFont="1" applyFill="1" applyBorder="1" applyAlignment="1">
      <alignment horizontal="right"/>
    </xf>
    <xf numFmtId="10" fontId="85" fillId="21" borderId="19" xfId="0" applyNumberFormat="1" applyFont="1" applyFill="1" applyBorder="1" applyAlignment="1">
      <alignment horizontal="left" indent="2"/>
    </xf>
    <xf numFmtId="38" fontId="86" fillId="21" borderId="2" xfId="4" applyNumberFormat="1" applyFont="1" applyFill="1" applyBorder="1" applyAlignment="1">
      <alignment vertical="center"/>
    </xf>
    <xf numFmtId="38" fontId="86" fillId="21" borderId="2" xfId="4" applyNumberFormat="1" applyFont="1" applyFill="1" applyBorder="1" applyAlignment="1" applyProtection="1">
      <alignment vertical="center"/>
    </xf>
    <xf numFmtId="38" fontId="86" fillId="21" borderId="23" xfId="4" applyNumberFormat="1" applyFont="1" applyFill="1" applyBorder="1" applyAlignment="1">
      <alignment vertical="center"/>
    </xf>
    <xf numFmtId="9" fontId="86" fillId="21" borderId="18" xfId="4" applyNumberFormat="1" applyFont="1" applyFill="1" applyBorder="1" applyAlignment="1">
      <alignment horizontal="center" vertical="center"/>
    </xf>
    <xf numFmtId="38" fontId="86" fillId="21" borderId="11" xfId="4" applyNumberFormat="1" applyFont="1" applyFill="1" applyBorder="1" applyAlignment="1">
      <alignment horizontal="right" vertical="center"/>
    </xf>
    <xf numFmtId="38" fontId="86" fillId="21" borderId="81" xfId="4" applyNumberFormat="1" applyFont="1" applyFill="1" applyBorder="1" applyAlignment="1">
      <alignment horizontal="right" vertical="center"/>
    </xf>
    <xf numFmtId="38" fontId="86" fillId="21" borderId="86" xfId="4" applyNumberFormat="1" applyFont="1" applyFill="1" applyBorder="1" applyAlignment="1">
      <alignment horizontal="right" vertical="center"/>
    </xf>
    <xf numFmtId="38" fontId="85" fillId="21" borderId="86" xfId="4" applyNumberFormat="1" applyFont="1" applyFill="1" applyBorder="1" applyAlignment="1">
      <alignment horizontal="right" vertical="center"/>
    </xf>
    <xf numFmtId="38" fontId="86" fillId="21" borderId="82" xfId="4" applyNumberFormat="1" applyFont="1" applyFill="1" applyBorder="1" applyAlignment="1">
      <alignment horizontal="right" vertical="center"/>
    </xf>
    <xf numFmtId="38" fontId="85" fillId="21" borderId="82" xfId="4" applyNumberFormat="1" applyFont="1" applyFill="1" applyBorder="1" applyAlignment="1">
      <alignment horizontal="right" vertical="center"/>
    </xf>
    <xf numFmtId="38" fontId="86" fillId="21" borderId="18" xfId="0" applyNumberFormat="1" applyFont="1" applyFill="1" applyBorder="1" applyAlignment="1" applyProtection="1">
      <alignment horizontal="right"/>
    </xf>
    <xf numFmtId="0" fontId="91" fillId="15" borderId="6" xfId="0" applyFont="1" applyFill="1" applyBorder="1" applyAlignment="1">
      <alignment horizontal="left" vertical="center" wrapText="1"/>
    </xf>
    <xf numFmtId="49" fontId="91" fillId="15" borderId="20" xfId="0" applyNumberFormat="1" applyFont="1" applyFill="1" applyBorder="1" applyAlignment="1">
      <alignment horizontal="center" vertical="center"/>
    </xf>
    <xf numFmtId="38" fontId="86" fillId="15" borderId="20" xfId="0" applyNumberFormat="1" applyFont="1" applyFill="1" applyBorder="1" applyAlignment="1">
      <alignment horizontal="right"/>
    </xf>
    <xf numFmtId="38" fontId="86" fillId="15" borderId="17" xfId="0" applyNumberFormat="1" applyFont="1" applyFill="1" applyBorder="1" applyAlignment="1">
      <alignment horizontal="right"/>
    </xf>
    <xf numFmtId="0" fontId="91" fillId="0" borderId="21" xfId="0" applyFont="1" applyFill="1" applyBorder="1" applyAlignment="1">
      <alignment horizontal="left" vertical="center" wrapText="1"/>
    </xf>
    <xf numFmtId="49" fontId="91" fillId="0" borderId="2" xfId="0" applyNumberFormat="1" applyFont="1" applyFill="1" applyBorder="1" applyAlignment="1">
      <alignment horizontal="center" vertical="center"/>
    </xf>
    <xf numFmtId="0" fontId="91" fillId="21" borderId="21" xfId="0" applyFont="1" applyFill="1" applyBorder="1" applyAlignment="1">
      <alignment horizontal="left" vertical="center" wrapText="1"/>
    </xf>
    <xf numFmtId="49" fontId="91" fillId="21" borderId="2" xfId="0" applyNumberFormat="1" applyFont="1" applyFill="1" applyBorder="1" applyAlignment="1">
      <alignment horizontal="center" vertical="center"/>
    </xf>
    <xf numFmtId="3" fontId="90" fillId="0" borderId="21" xfId="0" applyNumberFormat="1" applyFont="1" applyFill="1" applyBorder="1" applyAlignment="1">
      <alignment horizontal="left" vertical="center" wrapText="1" indent="1"/>
    </xf>
    <xf numFmtId="0" fontId="91" fillId="0" borderId="27" xfId="0" applyFont="1" applyFill="1" applyBorder="1" applyAlignment="1">
      <alignment horizontal="left" vertical="center" wrapText="1" indent="1"/>
    </xf>
    <xf numFmtId="0" fontId="91" fillId="0" borderId="21" xfId="0" applyFont="1" applyFill="1" applyBorder="1" applyAlignment="1">
      <alignment horizontal="left" vertical="center" wrapText="1" indent="1"/>
    </xf>
    <xf numFmtId="38" fontId="86" fillId="22" borderId="20" xfId="0" applyNumberFormat="1" applyFont="1" applyFill="1" applyBorder="1" applyAlignment="1">
      <alignment horizontal="right"/>
    </xf>
    <xf numFmtId="3" fontId="90" fillId="0" borderId="3" xfId="0" applyNumberFormat="1" applyFont="1" applyBorder="1" applyAlignment="1">
      <alignment horizontal="left" vertical="top" wrapText="1" indent="1"/>
    </xf>
    <xf numFmtId="38" fontId="86" fillId="21" borderId="9" xfId="0" applyNumberFormat="1" applyFont="1" applyFill="1" applyBorder="1" applyAlignment="1" applyProtection="1">
      <alignment horizontal="right"/>
    </xf>
    <xf numFmtId="49" fontId="25" fillId="0" borderId="0" xfId="2" applyNumberFormat="1" applyBorder="1" applyAlignment="1" applyProtection="1">
      <alignment horizontal="center"/>
    </xf>
    <xf numFmtId="49" fontId="80" fillId="0" borderId="132" xfId="9" applyNumberFormat="1" applyFont="1" applyBorder="1" applyAlignment="1" applyProtection="1">
      <alignment horizontal="center" vertical="center"/>
      <protection locked="0"/>
    </xf>
    <xf numFmtId="14" fontId="92" fillId="0" borderId="0" xfId="0" applyNumberFormat="1" applyFont="1" applyBorder="1" applyAlignment="1" applyProtection="1">
      <alignment vertical="center"/>
      <protection locked="0"/>
    </xf>
    <xf numFmtId="0" fontId="100" fillId="0" borderId="0" xfId="4" applyFont="1" applyBorder="1" applyAlignment="1" applyProtection="1">
      <alignment horizontal="center" vertical="top"/>
    </xf>
    <xf numFmtId="0" fontId="92" fillId="0" borderId="138" xfId="4" applyFont="1" applyBorder="1" applyProtection="1"/>
    <xf numFmtId="49" fontId="90" fillId="0" borderId="19" xfId="0" applyNumberFormat="1" applyFont="1" applyFill="1" applyBorder="1" applyAlignment="1" applyProtection="1">
      <alignment horizontal="center" vertical="center"/>
    </xf>
    <xf numFmtId="38" fontId="86" fillId="15" borderId="17" xfId="0" applyNumberFormat="1" applyFont="1" applyFill="1" applyBorder="1" applyAlignment="1" applyProtection="1">
      <alignment horizontal="right"/>
    </xf>
    <xf numFmtId="38" fontId="86" fillId="15" borderId="20" xfId="0" applyNumberFormat="1" applyFont="1" applyFill="1" applyBorder="1" applyAlignment="1" applyProtection="1">
      <alignment horizontal="right"/>
    </xf>
    <xf numFmtId="38" fontId="80" fillId="0" borderId="132" xfId="9" applyNumberFormat="1" applyBorder="1" applyAlignment="1" applyProtection="1">
      <alignment horizontal="right" vertical="top"/>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139" fillId="0" borderId="0" xfId="7" applyFont="1"/>
    <xf numFmtId="0" fontId="140" fillId="19" borderId="0" xfId="7" applyFont="1" applyFill="1" applyAlignment="1">
      <alignment horizontal="centerContinuous" vertical="center"/>
    </xf>
    <xf numFmtId="0" fontId="139" fillId="19" borderId="0" xfId="7" applyFont="1" applyFill="1" applyAlignment="1">
      <alignment horizontal="centerContinuous"/>
    </xf>
    <xf numFmtId="0" fontId="115" fillId="0" borderId="139" xfId="7" applyFont="1" applyFill="1" applyBorder="1" applyAlignment="1">
      <alignment horizontal="center" vertical="top" wrapText="1"/>
    </xf>
    <xf numFmtId="0" fontId="115" fillId="0" borderId="0" xfId="7" applyFont="1" applyFill="1" applyBorder="1" applyAlignment="1">
      <alignment horizontal="center" vertical="top" wrapText="1"/>
    </xf>
    <xf numFmtId="0" fontId="80" fillId="0" borderId="0" xfId="7" applyFont="1" applyAlignment="1">
      <alignment wrapText="1"/>
    </xf>
    <xf numFmtId="0" fontId="141" fillId="0" borderId="87" xfId="7" applyFont="1" applyFill="1" applyBorder="1" applyAlignment="1" applyProtection="1">
      <alignment horizontal="center" vertical="center"/>
      <protection locked="0"/>
    </xf>
    <xf numFmtId="0" fontId="142" fillId="0" borderId="0" xfId="7" applyNumberFormat="1" applyFont="1"/>
    <xf numFmtId="0" fontId="106" fillId="0" borderId="140" xfId="7" applyFont="1" applyBorder="1" applyAlignment="1">
      <alignment horizontal="left" vertical="center" wrapText="1"/>
    </xf>
    <xf numFmtId="0" fontId="106" fillId="0" borderId="141" xfId="7" applyFont="1" applyBorder="1" applyAlignment="1">
      <alignment horizontal="left" vertical="center" wrapText="1"/>
    </xf>
    <xf numFmtId="49" fontId="137" fillId="0" borderId="142" xfId="7" applyNumberFormat="1" applyFont="1" applyBorder="1" applyAlignment="1" applyProtection="1">
      <alignment horizontal="center" vertical="center"/>
      <protection locked="0"/>
    </xf>
    <xf numFmtId="0" fontId="137" fillId="0" borderId="142" xfId="7" applyFont="1" applyFill="1" applyBorder="1" applyAlignment="1" applyProtection="1">
      <alignment horizontal="center" vertical="center" wrapText="1"/>
      <protection locked="0"/>
    </xf>
    <xf numFmtId="0" fontId="139" fillId="0" borderId="142" xfId="7" applyFont="1" applyFill="1" applyBorder="1"/>
    <xf numFmtId="0" fontId="143" fillId="0" borderId="135" xfId="7" applyFont="1" applyBorder="1" applyAlignment="1">
      <alignment horizontal="left" vertical="center" wrapText="1"/>
    </xf>
    <xf numFmtId="0" fontId="143" fillId="0" borderId="136" xfId="7" applyFont="1" applyBorder="1" applyAlignment="1">
      <alignment horizontal="left" vertical="center" wrapText="1"/>
    </xf>
    <xf numFmtId="49" fontId="143" fillId="10" borderId="142" xfId="7" applyNumberFormat="1" applyFont="1" applyFill="1" applyBorder="1" applyAlignment="1">
      <alignment horizontal="center" vertical="center"/>
    </xf>
    <xf numFmtId="0" fontId="106" fillId="0" borderId="140" xfId="7" applyFont="1" applyFill="1" applyBorder="1" applyAlignment="1">
      <alignment horizontal="left" vertical="center" wrapText="1"/>
    </xf>
    <xf numFmtId="0" fontId="106" fillId="0" borderId="134" xfId="7" applyFont="1" applyFill="1" applyBorder="1" applyAlignment="1">
      <alignment horizontal="left" vertical="center" wrapText="1"/>
    </xf>
    <xf numFmtId="49" fontId="144" fillId="0" borderId="137" xfId="7" applyNumberFormat="1" applyFont="1" applyBorder="1" applyAlignment="1" applyProtection="1">
      <alignment horizontal="center" vertical="center"/>
      <protection locked="0"/>
    </xf>
    <xf numFmtId="49" fontId="144" fillId="0" borderId="143" xfId="7" applyNumberFormat="1" applyFont="1" applyFill="1" applyBorder="1" applyAlignment="1" applyProtection="1">
      <alignment horizontal="center" vertical="center"/>
      <protection locked="0"/>
    </xf>
    <xf numFmtId="0" fontId="139" fillId="0" borderId="137" xfId="7" applyFont="1" applyBorder="1" applyProtection="1">
      <protection locked="0"/>
    </xf>
    <xf numFmtId="49" fontId="144" fillId="0" borderId="140" xfId="7" applyNumberFormat="1" applyFont="1" applyFill="1" applyBorder="1" applyAlignment="1" applyProtection="1">
      <alignment horizontal="center" vertical="center"/>
      <protection locked="0"/>
    </xf>
    <xf numFmtId="0" fontId="139" fillId="0" borderId="0" xfId="7" applyFont="1" applyProtection="1"/>
    <xf numFmtId="0" fontId="80" fillId="0" borderId="0" xfId="7" applyFont="1"/>
    <xf numFmtId="0" fontId="145" fillId="0" borderId="67" xfId="7" applyFont="1" applyBorder="1" applyAlignment="1">
      <alignment vertical="top"/>
    </xf>
    <xf numFmtId="0" fontId="145" fillId="0" borderId="68" xfId="7" applyFont="1" applyBorder="1" applyAlignment="1">
      <alignment vertical="top"/>
    </xf>
    <xf numFmtId="0" fontId="105" fillId="15" borderId="57" xfId="7" applyFont="1" applyFill="1" applyBorder="1" applyAlignment="1">
      <alignment vertical="top"/>
    </xf>
    <xf numFmtId="0" fontId="145" fillId="0" borderId="67" xfId="7" applyFont="1" applyBorder="1" applyAlignment="1">
      <alignment vertical="top" wrapText="1"/>
    </xf>
    <xf numFmtId="0" fontId="145" fillId="0" borderId="68"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81" fillId="0" borderId="0" xfId="7" applyFont="1"/>
    <xf numFmtId="0" fontId="101" fillId="23" borderId="38" xfId="0" applyFont="1" applyFill="1" applyBorder="1" applyAlignment="1" applyProtection="1">
      <alignment horizontal="left" vertical="center"/>
    </xf>
    <xf numFmtId="0" fontId="91" fillId="23" borderId="39" xfId="0" applyFont="1" applyFill="1" applyBorder="1" applyAlignment="1" applyProtection="1">
      <alignment horizontal="left" vertical="center"/>
    </xf>
    <xf numFmtId="0" fontId="90" fillId="23" borderId="35" xfId="0" applyFont="1" applyFill="1" applyBorder="1" applyAlignment="1" applyProtection="1">
      <alignment horizontal="left" vertical="center" indent="2"/>
    </xf>
    <xf numFmtId="0" fontId="101" fillId="23" borderId="2" xfId="0" applyFont="1" applyFill="1" applyBorder="1" applyAlignment="1">
      <alignment horizontal="center" vertical="center"/>
    </xf>
    <xf numFmtId="49" fontId="91" fillId="0" borderId="2" xfId="0" applyNumberFormat="1" applyFont="1" applyFill="1" applyBorder="1" applyAlignment="1" applyProtection="1">
      <alignment horizontal="center" vertical="top" wrapText="1"/>
    </xf>
    <xf numFmtId="49" fontId="91" fillId="0" borderId="2" xfId="14" applyNumberFormat="1" applyFont="1" applyFill="1" applyBorder="1" applyAlignment="1">
      <alignment horizontal="center" vertical="top" wrapText="1"/>
    </xf>
    <xf numFmtId="49" fontId="91" fillId="7" borderId="2" xfId="14" applyNumberFormat="1" applyFont="1" applyFill="1" applyBorder="1" applyAlignment="1" applyProtection="1">
      <alignment horizontal="center" vertical="top" wrapText="1"/>
    </xf>
    <xf numFmtId="0" fontId="139" fillId="19" borderId="0" xfId="7" applyFont="1" applyFill="1" applyAlignment="1">
      <alignment horizontal="centerContinuous" vertical="center"/>
    </xf>
    <xf numFmtId="0" fontId="143" fillId="19" borderId="144" xfId="7" applyFont="1" applyFill="1" applyBorder="1" applyAlignment="1">
      <alignment horizontal="center" vertical="center" wrapText="1"/>
    </xf>
    <xf numFmtId="0" fontId="143" fillId="19" borderId="145" xfId="7" applyFont="1" applyFill="1" applyBorder="1" applyAlignment="1">
      <alignment horizontal="center" vertical="center" wrapText="1"/>
    </xf>
    <xf numFmtId="0" fontId="143" fillId="10" borderId="146" xfId="7" applyFont="1" applyFill="1" applyBorder="1" applyAlignment="1">
      <alignment horizontal="center" vertical="center" wrapText="1"/>
    </xf>
    <xf numFmtId="49" fontId="143" fillId="10" borderId="140" xfId="7" applyNumberFormat="1" applyFont="1" applyFill="1" applyBorder="1" applyAlignment="1">
      <alignment horizontal="center" vertical="center" wrapText="1"/>
    </xf>
    <xf numFmtId="0" fontId="105" fillId="10" borderId="147" xfId="7" applyFont="1" applyFill="1" applyBorder="1" applyAlignment="1">
      <alignment horizontal="center"/>
    </xf>
    <xf numFmtId="0" fontId="146" fillId="0" borderId="146" xfId="7" applyFont="1" applyFill="1" applyBorder="1" applyAlignment="1" applyProtection="1">
      <alignment horizontal="right"/>
    </xf>
    <xf numFmtId="0" fontId="101" fillId="19" borderId="3" xfId="4" applyNumberFormat="1" applyFont="1" applyFill="1" applyBorder="1" applyAlignment="1">
      <alignment horizontal="left"/>
    </xf>
    <xf numFmtId="0" fontId="85" fillId="0" borderId="3" xfId="4" applyNumberFormat="1" applyFont="1" applyFill="1" applyBorder="1" applyAlignment="1">
      <alignment horizontal="centerContinuous" vertical="center"/>
    </xf>
    <xf numFmtId="0" fontId="85" fillId="0" borderId="17" xfId="4" applyNumberFormat="1" applyFont="1" applyFill="1" applyBorder="1" applyAlignment="1">
      <alignment horizontal="centerContinuous" vertical="center"/>
    </xf>
    <xf numFmtId="0" fontId="86" fillId="23" borderId="33" xfId="0" applyFont="1" applyFill="1" applyBorder="1"/>
    <xf numFmtId="0" fontId="86" fillId="23" borderId="88" xfId="0" applyFont="1" applyFill="1" applyBorder="1" applyAlignment="1">
      <alignment horizontal="left" vertical="top"/>
    </xf>
    <xf numFmtId="0" fontId="86" fillId="23" borderId="88" xfId="0" applyFont="1" applyFill="1" applyBorder="1" applyAlignment="1">
      <alignment vertical="top" wrapText="1"/>
    </xf>
    <xf numFmtId="0" fontId="91" fillId="23" borderId="89" xfId="0" applyFont="1" applyFill="1" applyBorder="1" applyAlignment="1">
      <alignment vertical="top"/>
    </xf>
    <xf numFmtId="6" fontId="86" fillId="0" borderId="15" xfId="4" applyNumberFormat="1" applyFont="1" applyBorder="1" applyAlignment="1" applyProtection="1">
      <alignment horizontal="center"/>
      <protection locked="0"/>
    </xf>
    <xf numFmtId="0" fontId="92" fillId="0" borderId="0" xfId="4" applyFont="1" applyFill="1" applyBorder="1" applyAlignment="1" applyProtection="1">
      <alignment horizontal="center" vertical="center"/>
    </xf>
    <xf numFmtId="3" fontId="86" fillId="0" borderId="0" xfId="4" applyNumberFormat="1" applyFont="1" applyBorder="1" applyAlignment="1" applyProtection="1">
      <alignment horizontal="right" indent="1"/>
    </xf>
    <xf numFmtId="5" fontId="86" fillId="0" borderId="0" xfId="4" applyNumberFormat="1" applyFont="1" applyBorder="1" applyAlignment="1" applyProtection="1"/>
    <xf numFmtId="5" fontId="86" fillId="0" borderId="0" xfId="4" applyNumberFormat="1" applyFont="1" applyBorder="1" applyAlignment="1" applyProtection="1">
      <alignment horizontal="center"/>
    </xf>
    <xf numFmtId="38" fontId="90" fillId="0" borderId="39" xfId="16" applyNumberFormat="1" applyFont="1" applyFill="1" applyBorder="1" applyAlignment="1" applyProtection="1">
      <alignment horizontal="right"/>
      <protection locked="0"/>
    </xf>
    <xf numFmtId="38" fontId="90" fillId="21" borderId="34" xfId="16" applyNumberFormat="1" applyFont="1" applyFill="1" applyBorder="1" applyAlignment="1" applyProtection="1">
      <alignment horizontal="right"/>
    </xf>
    <xf numFmtId="3" fontId="90" fillId="21" borderId="34" xfId="15" applyNumberFormat="1" applyFont="1" applyFill="1" applyBorder="1" applyAlignment="1" applyProtection="1">
      <alignment vertical="center"/>
    </xf>
    <xf numFmtId="3" fontId="90" fillId="21" borderId="39" xfId="15" applyNumberFormat="1" applyFont="1" applyFill="1" applyBorder="1" applyAlignment="1" applyProtection="1">
      <alignment vertical="center"/>
    </xf>
    <xf numFmtId="38" fontId="90" fillId="21" borderId="34" xfId="15" applyNumberFormat="1" applyFont="1" applyFill="1" applyBorder="1" applyAlignment="1" applyProtection="1">
      <alignment horizontal="right" vertical="center"/>
    </xf>
    <xf numFmtId="38" fontId="90" fillId="21" borderId="0" xfId="15" applyNumberFormat="1" applyFont="1" applyFill="1" applyAlignment="1">
      <alignment vertical="top"/>
    </xf>
    <xf numFmtId="38" fontId="90" fillId="21" borderId="39" xfId="15" applyNumberFormat="1" applyFont="1" applyFill="1" applyBorder="1" applyAlignment="1" applyProtection="1">
      <alignment horizontal="right" vertical="center"/>
    </xf>
    <xf numFmtId="38" fontId="90" fillId="21" borderId="39" xfId="15" applyNumberFormat="1" applyFont="1" applyFill="1" applyBorder="1" applyAlignment="1" applyProtection="1">
      <alignment horizontal="right"/>
    </xf>
    <xf numFmtId="38" fontId="90" fillId="21" borderId="0" xfId="15" applyNumberFormat="1" applyFont="1" applyFill="1" applyAlignment="1">
      <alignment horizontal="right"/>
    </xf>
    <xf numFmtId="38" fontId="90" fillId="21" borderId="34" xfId="15" applyNumberFormat="1" applyFont="1" applyFill="1" applyBorder="1" applyAlignment="1" applyProtection="1">
      <alignment horizontal="right"/>
    </xf>
    <xf numFmtId="38" fontId="90" fillId="21" borderId="39" xfId="15" applyNumberFormat="1" applyFont="1" applyFill="1" applyBorder="1" applyAlignment="1">
      <alignment horizontal="right"/>
    </xf>
    <xf numFmtId="38" fontId="90" fillId="21" borderId="39" xfId="15" applyNumberFormat="1" applyFont="1" applyFill="1" applyBorder="1" applyAlignment="1" applyProtection="1">
      <alignment horizontal="right"/>
    </xf>
    <xf numFmtId="0" fontId="91" fillId="0" borderId="0" xfId="16" quotePrefix="1" applyFont="1" applyAlignment="1">
      <alignment horizontal="left" vertical="top"/>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5" applyFont="1" applyAlignment="1">
      <alignment vertical="center"/>
    </xf>
    <xf numFmtId="0" fontId="91" fillId="0" borderId="0" xfId="16" applyFont="1" applyAlignment="1">
      <alignment vertical="center"/>
    </xf>
    <xf numFmtId="0" fontId="91" fillId="0" borderId="0" xfId="16" applyFont="1" applyAlignment="1">
      <alignment horizontal="right" vertical="center"/>
    </xf>
    <xf numFmtId="0" fontId="91" fillId="0" borderId="0" xfId="0" applyFont="1" applyBorder="1" applyAlignment="1" applyProtection="1">
      <alignment horizontal="left" vertical="center"/>
    </xf>
    <xf numFmtId="0" fontId="114" fillId="0" borderId="0" xfId="2" applyFont="1" applyAlignment="1" applyProtection="1">
      <alignment horizontal="right" vertical="center"/>
    </xf>
    <xf numFmtId="0" fontId="25" fillId="0" borderId="0" xfId="2" applyAlignment="1" applyProtection="1">
      <alignment vertical="center"/>
    </xf>
    <xf numFmtId="0" fontId="91" fillId="10" borderId="14" xfId="0" applyFont="1" applyFill="1" applyBorder="1" applyAlignment="1" applyProtection="1">
      <alignment vertical="center"/>
    </xf>
    <xf numFmtId="0" fontId="91" fillId="10" borderId="2" xfId="0" applyFont="1" applyFill="1" applyBorder="1" applyAlignment="1" applyProtection="1">
      <alignment vertical="center"/>
    </xf>
    <xf numFmtId="0" fontId="80" fillId="0" borderId="132" xfId="9" applyFont="1" applyBorder="1" applyAlignment="1" applyProtection="1">
      <alignment horizontal="left" vertical="top" wrapText="1"/>
      <protection locked="0"/>
    </xf>
    <xf numFmtId="0" fontId="90" fillId="0" borderId="14" xfId="0" applyFont="1" applyBorder="1" applyAlignment="1" applyProtection="1">
      <alignment horizontal="left" vertical="center" indent="1"/>
    </xf>
    <xf numFmtId="0" fontId="72" fillId="0" borderId="14" xfId="0" applyFont="1" applyBorder="1" applyAlignment="1" applyProtection="1">
      <alignment horizontal="left" vertical="center" indent="1"/>
    </xf>
    <xf numFmtId="38" fontId="80" fillId="21" borderId="72" xfId="9" applyNumberFormat="1" applyFont="1" applyFill="1" applyBorder="1" applyAlignment="1" applyProtection="1">
      <alignment horizontal="right" vertical="top"/>
    </xf>
    <xf numFmtId="49" fontId="80" fillId="0" borderId="132" xfId="9" applyNumberFormat="1" applyFont="1" applyBorder="1" applyAlignment="1" applyProtection="1">
      <alignment horizontal="center" vertical="top"/>
      <protection locked="0"/>
    </xf>
    <xf numFmtId="49" fontId="80" fillId="0" borderId="132" xfId="9" applyNumberFormat="1" applyFont="1" applyBorder="1" applyAlignment="1" applyProtection="1">
      <alignment horizontal="center" vertical="center"/>
      <protection locked="0"/>
    </xf>
    <xf numFmtId="0" fontId="92" fillId="0" borderId="63" xfId="4" applyNumberFormat="1" applyFont="1" applyBorder="1" applyAlignment="1" applyProtection="1">
      <alignment horizontal="center"/>
      <protection locked="0"/>
    </xf>
    <xf numFmtId="49" fontId="1" fillId="0" borderId="132" xfId="9" applyNumberFormat="1" applyFont="1" applyBorder="1" applyAlignment="1" applyProtection="1">
      <alignment horizontal="center" vertical="top"/>
      <protection locked="0"/>
    </xf>
    <xf numFmtId="0" fontId="25" fillId="0" borderId="9" xfId="2" applyBorder="1" applyAlignment="1" applyProtection="1">
      <protection locked="0"/>
    </xf>
    <xf numFmtId="0" fontId="11" fillId="0" borderId="8" xfId="0" applyFont="1" applyBorder="1" applyProtection="1">
      <protection locked="0"/>
    </xf>
    <xf numFmtId="0" fontId="11" fillId="0" borderId="10" xfId="0" applyFont="1" applyBorder="1" applyProtection="1">
      <protection locked="0"/>
    </xf>
    <xf numFmtId="0" fontId="5" fillId="0" borderId="6" xfId="17" applyNumberFormat="1" applyFont="1" applyBorder="1" applyAlignment="1" applyProtection="1">
      <alignment horizontal="left" vertical="center" indent="1"/>
      <protection locked="0"/>
    </xf>
    <xf numFmtId="0" fontId="5" fillId="0" borderId="0" xfId="0"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protection locked="0"/>
    </xf>
    <xf numFmtId="180" fontId="5" fillId="0" borderId="8" xfId="0" applyNumberFormat="1" applyFont="1" applyBorder="1" applyAlignment="1" applyProtection="1">
      <alignment horizontal="left" vertical="center"/>
      <protection locked="0"/>
    </xf>
    <xf numFmtId="180" fontId="5" fillId="0" borderId="10" xfId="0" applyNumberFormat="1" applyFont="1" applyBorder="1" applyAlignment="1" applyProtection="1">
      <alignment horizontal="left" vertical="center"/>
      <protection locked="0"/>
    </xf>
    <xf numFmtId="180" fontId="5" fillId="0" borderId="6" xfId="17" applyNumberFormat="1" applyFont="1" applyBorder="1" applyAlignment="1" applyProtection="1">
      <alignment horizontal="left" vertical="center" indent="1"/>
      <protection locked="0"/>
    </xf>
    <xf numFmtId="180" fontId="5" fillId="0" borderId="0" xfId="0" applyNumberFormat="1" applyFont="1" applyBorder="1" applyAlignment="1" applyProtection="1">
      <alignment horizontal="left" vertical="center" indent="1"/>
      <protection locked="0"/>
    </xf>
    <xf numFmtId="180" fontId="5" fillId="0" borderId="9" xfId="17" applyNumberFormat="1" applyFont="1" applyBorder="1" applyAlignment="1" applyProtection="1">
      <alignment horizontal="left" vertical="center"/>
      <protection locked="0"/>
    </xf>
    <xf numFmtId="0" fontId="5" fillId="0" borderId="9" xfId="17" applyNumberFormat="1" applyFont="1" applyBorder="1" applyAlignment="1" applyProtection="1">
      <alignment horizontal="left" vertical="center"/>
      <protection locked="0"/>
    </xf>
    <xf numFmtId="0" fontId="5" fillId="0" borderId="8" xfId="0" applyNumberFormat="1"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36" fillId="0" borderId="9" xfId="2" applyNumberFormat="1" applyFont="1" applyBorder="1" applyAlignment="1" applyProtection="1">
      <alignment horizontal="left" vertical="center"/>
      <protection locked="0"/>
    </xf>
    <xf numFmtId="0" fontId="36" fillId="0" borderId="8" xfId="2" applyNumberFormat="1" applyFont="1" applyBorder="1" applyAlignment="1" applyProtection="1">
      <alignment horizontal="left" vertical="center"/>
      <protection locked="0"/>
    </xf>
    <xf numFmtId="0" fontId="36" fillId="0" borderId="8" xfId="2" applyFont="1" applyBorder="1" applyAlignment="1" applyProtection="1">
      <alignment horizontal="left" vertical="center"/>
      <protection locked="0"/>
    </xf>
    <xf numFmtId="0" fontId="36" fillId="0" borderId="10" xfId="2" applyFont="1" applyBorder="1" applyAlignment="1" applyProtection="1">
      <alignment horizontal="left" vertical="center"/>
      <protection locked="0"/>
    </xf>
    <xf numFmtId="14" fontId="5" fillId="0" borderId="9" xfId="17" applyNumberFormat="1" applyFont="1" applyBorder="1" applyAlignment="1" applyProtection="1">
      <alignment horizontal="left" vertical="center" indent="1"/>
      <protection locked="0"/>
    </xf>
    <xf numFmtId="0" fontId="5" fillId="0" borderId="8" xfId="17" applyNumberFormat="1" applyFont="1" applyBorder="1" applyAlignment="1" applyProtection="1">
      <alignment horizontal="left" vertical="center" indent="1"/>
      <protection locked="0"/>
    </xf>
    <xf numFmtId="0" fontId="5" fillId="0" borderId="10" xfId="17" applyNumberFormat="1" applyFont="1" applyBorder="1" applyAlignment="1" applyProtection="1">
      <alignment horizontal="left" vertical="center" indent="1"/>
      <protection locked="0"/>
    </xf>
    <xf numFmtId="180" fontId="5" fillId="0" borderId="9" xfId="17" applyNumberFormat="1" applyFont="1" applyBorder="1" applyAlignment="1" applyProtection="1">
      <alignment horizontal="left" vertical="center" indent="1"/>
      <protection locked="0"/>
    </xf>
    <xf numFmtId="180" fontId="5" fillId="0" borderId="8" xfId="17" applyNumberFormat="1" applyFont="1" applyBorder="1" applyAlignment="1" applyProtection="1">
      <alignment horizontal="left" vertical="center" indent="1"/>
      <protection locked="0"/>
    </xf>
    <xf numFmtId="180" fontId="5" fillId="0" borderId="10" xfId="17" applyNumberFormat="1" applyFont="1" applyBorder="1" applyAlignment="1" applyProtection="1">
      <alignment horizontal="left" vertical="center" indent="1"/>
      <protection locked="0"/>
    </xf>
    <xf numFmtId="49" fontId="25" fillId="0" borderId="9" xfId="2" applyNumberFormat="1" applyFill="1" applyBorder="1" applyAlignment="1" applyProtection="1">
      <alignment horizontal="left" vertical="center" indent="1"/>
      <protection locked="0"/>
    </xf>
    <xf numFmtId="49" fontId="29" fillId="0" borderId="8" xfId="0" applyNumberFormat="1" applyFont="1" applyBorder="1" applyAlignment="1" applyProtection="1">
      <alignment horizontal="left" vertical="center" indent="1"/>
      <protection locked="0"/>
    </xf>
    <xf numFmtId="49" fontId="29" fillId="0" borderId="10" xfId="0" applyNumberFormat="1" applyFont="1" applyBorder="1" applyAlignment="1" applyProtection="1">
      <alignment horizontal="left" vertical="center" indent="1"/>
      <protection locked="0"/>
    </xf>
    <xf numFmtId="0" fontId="13" fillId="0" borderId="6" xfId="17" applyNumberFormat="1" applyFont="1" applyBorder="1" applyAlignment="1" applyProtection="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5" fillId="0" borderId="6" xfId="2" applyNumberFormat="1" applyBorder="1" applyAlignment="1" applyProtection="1">
      <alignment horizontal="center" vertical="center"/>
    </xf>
    <xf numFmtId="0" fontId="25" fillId="0" borderId="0" xfId="2" applyBorder="1" applyAlignment="1" applyProtection="1">
      <alignment horizontal="center" vertical="center"/>
    </xf>
    <xf numFmtId="0" fontId="25" fillId="0" borderId="7" xfId="2" applyBorder="1" applyAlignment="1" applyProtection="1">
      <alignment horizontal="center" vertical="center"/>
    </xf>
    <xf numFmtId="0" fontId="26" fillId="0" borderId="6" xfId="17"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5" fillId="0" borderId="0" xfId="0" applyNumberFormat="1" applyFont="1" applyBorder="1" applyAlignment="1" applyProtection="1">
      <alignment horizontal="left" vertical="center" indent="1"/>
      <protection locked="0"/>
    </xf>
    <xf numFmtId="0" fontId="5" fillId="0" borderId="7" xfId="0" applyFont="1" applyBorder="1" applyAlignment="1" applyProtection="1">
      <alignment horizontal="left" vertical="center" indent="1"/>
      <protection locked="0"/>
    </xf>
    <xf numFmtId="0" fontId="26"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6" fillId="0" borderId="6" xfId="17" applyNumberFormat="1" applyFont="1" applyBorder="1" applyAlignment="1" applyProtection="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31" fillId="0" borderId="9" xfId="0" applyFont="1" applyBorder="1" applyAlignment="1">
      <alignment horizontal="center" vertical="top"/>
    </xf>
    <xf numFmtId="0" fontId="31" fillId="0" borderId="8" xfId="0" applyFont="1" applyBorder="1" applyAlignment="1">
      <alignment horizontal="center" vertical="top"/>
    </xf>
    <xf numFmtId="0" fontId="31" fillId="0" borderId="10" xfId="0" applyFont="1" applyBorder="1" applyAlignment="1">
      <alignment horizontal="center" vertical="top"/>
    </xf>
    <xf numFmtId="0" fontId="5" fillId="0" borderId="9" xfId="17" applyNumberFormat="1" applyFont="1" applyFill="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9" xfId="17" applyNumberFormat="1" applyFont="1" applyBorder="1" applyAlignment="1" applyProtection="1">
      <alignment horizontal="left" vertical="center" indent="1"/>
      <protection locked="0"/>
    </xf>
    <xf numFmtId="0" fontId="5" fillId="0" borderId="8" xfId="0" applyNumberFormat="1" applyFont="1" applyBorder="1" applyAlignment="1" applyProtection="1">
      <alignment horizontal="left" vertical="center" indent="1"/>
      <protection locked="0"/>
    </xf>
    <xf numFmtId="174" fontId="5" fillId="0" borderId="6" xfId="17" applyNumberFormat="1" applyFont="1" applyBorder="1" applyAlignment="1" applyProtection="1">
      <alignment horizontal="left" vertical="center" indent="1"/>
      <protection locked="0"/>
    </xf>
    <xf numFmtId="174" fontId="5" fillId="0" borderId="0" xfId="0" applyNumberFormat="1" applyFont="1" applyBorder="1" applyAlignment="1" applyProtection="1">
      <alignment horizontal="left" vertical="center" indent="1"/>
      <protection locked="0"/>
    </xf>
    <xf numFmtId="174" fontId="5" fillId="0" borderId="7" xfId="0" applyNumberFormat="1" applyFont="1" applyBorder="1" applyAlignment="1" applyProtection="1">
      <alignment horizontal="left" vertical="center" indent="1"/>
      <protection locked="0"/>
    </xf>
    <xf numFmtId="0" fontId="5" fillId="0" borderId="9" xfId="17" applyNumberFormat="1" applyFont="1" applyBorder="1" applyAlignment="1" applyProtection="1">
      <alignment horizontal="left" vertical="center" readingOrder="1"/>
      <protection locked="0"/>
    </xf>
    <xf numFmtId="0" fontId="5" fillId="0" borderId="8" xfId="0" applyNumberFormat="1" applyFont="1" applyBorder="1" applyAlignment="1" applyProtection="1">
      <alignment horizontal="left" vertical="center" readingOrder="1"/>
      <protection locked="0"/>
    </xf>
    <xf numFmtId="0" fontId="6" fillId="0" borderId="8" xfId="0" applyFont="1" applyBorder="1" applyAlignment="1" applyProtection="1">
      <alignment vertical="center" readingOrder="1"/>
      <protection locked="0"/>
    </xf>
    <xf numFmtId="0" fontId="6" fillId="0" borderId="10" xfId="0" applyFont="1" applyBorder="1" applyAlignment="1" applyProtection="1">
      <alignment vertical="center" readingOrder="1"/>
      <protection locked="0"/>
    </xf>
    <xf numFmtId="0" fontId="6" fillId="0" borderId="8"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5" fillId="0" borderId="148" xfId="17"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12"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8" fillId="0" borderId="0" xfId="17" applyNumberFormat="1" applyFont="1" applyBorder="1" applyAlignment="1" applyProtection="1">
      <alignment horizontal="center" vertical="center"/>
    </xf>
    <xf numFmtId="0" fontId="8" fillId="0" borderId="0" xfId="0" applyFont="1" applyBorder="1" applyAlignment="1">
      <alignment horizontal="center" vertical="center"/>
    </xf>
    <xf numFmtId="0" fontId="8" fillId="0" borderId="0" xfId="17" applyFont="1" applyBorder="1" applyAlignment="1" applyProtection="1">
      <alignment horizontal="center" vertical="center"/>
    </xf>
    <xf numFmtId="171" fontId="5"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6" fillId="0" borderId="3" xfId="17" applyFont="1" applyBorder="1" applyAlignment="1" applyProtection="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0" xfId="17" applyFont="1" applyBorder="1" applyAlignment="1" applyProtection="1">
      <alignment horizontal="center" vertical="center"/>
    </xf>
    <xf numFmtId="49" fontId="5" fillId="0" borderId="0" xfId="17" applyNumberFormat="1" applyFont="1" applyBorder="1" applyAlignment="1" applyProtection="1">
      <alignment horizontal="center" vertical="center"/>
    </xf>
    <xf numFmtId="0" fontId="6" fillId="0" borderId="9" xfId="17" applyFont="1" applyBorder="1" applyAlignment="1" applyProtection="1">
      <alignment vertical="center"/>
    </xf>
    <xf numFmtId="0" fontId="6" fillId="0" borderId="8"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180" fontId="5" fillId="0" borderId="8" xfId="0" applyNumberFormat="1" applyFont="1" applyBorder="1" applyAlignment="1" applyProtection="1">
      <alignment horizontal="left" vertical="center" indent="1"/>
      <protection locked="0"/>
    </xf>
    <xf numFmtId="180" fontId="5" fillId="0" borderId="10" xfId="0" applyNumberFormat="1" applyFont="1" applyBorder="1" applyAlignment="1" applyProtection="1">
      <alignment horizontal="left" vertical="center" indent="1"/>
      <protection locked="0"/>
    </xf>
    <xf numFmtId="0" fontId="5" fillId="0" borderId="0" xfId="17" applyFont="1" applyBorder="1" applyAlignment="1" applyProtection="1">
      <alignment vertical="center"/>
      <protection locked="0"/>
    </xf>
    <xf numFmtId="0" fontId="6"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3" fillId="0" borderId="3" xfId="17" applyNumberFormat="1" applyFont="1" applyBorder="1" applyAlignment="1" applyProtection="1">
      <alignment horizontal="left" vertical="center"/>
    </xf>
    <xf numFmtId="0" fontId="6" fillId="0" borderId="4" xfId="0" applyNumberFormat="1" applyFont="1" applyBorder="1" applyAlignment="1">
      <alignment horizontal="left" vertical="center"/>
    </xf>
    <xf numFmtId="0" fontId="26" fillId="0" borderId="6" xfId="17" applyNumberFormat="1" applyFont="1" applyBorder="1" applyAlignment="1" applyProtection="1">
      <alignment horizontal="center"/>
    </xf>
    <xf numFmtId="0" fontId="25" fillId="0" borderId="9" xfId="2" applyNumberFormat="1" applyBorder="1" applyAlignment="1" applyProtection="1">
      <alignment horizontal="left" vertical="center" indent="1"/>
      <protection locked="0"/>
    </xf>
    <xf numFmtId="0" fontId="36" fillId="0" borderId="8" xfId="2" applyNumberFormat="1" applyFont="1" applyBorder="1" applyAlignment="1" applyProtection="1">
      <alignment horizontal="left" vertical="center" indent="1"/>
      <protection locked="0"/>
    </xf>
    <xf numFmtId="0" fontId="36" fillId="0" borderId="8" xfId="2" applyFont="1" applyBorder="1" applyAlignment="1" applyProtection="1">
      <alignment horizontal="left" vertical="center" indent="1"/>
      <protection locked="0"/>
    </xf>
    <xf numFmtId="0" fontId="13" fillId="0" borderId="8" xfId="0" applyFont="1" applyBorder="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indent="1"/>
      <protection locked="0"/>
    </xf>
    <xf numFmtId="0" fontId="147" fillId="0" borderId="0" xfId="17" applyFont="1" applyBorder="1" applyAlignment="1" applyProtection="1">
      <alignment horizontal="center" vertical="center" wrapText="1"/>
    </xf>
    <xf numFmtId="0" fontId="147" fillId="0" borderId="7" xfId="17" applyFont="1" applyBorder="1" applyAlignment="1" applyProtection="1">
      <alignment horizontal="center" vertical="center" wrapText="1"/>
    </xf>
    <xf numFmtId="0" fontId="147" fillId="0" borderId="8" xfId="17" applyFont="1" applyBorder="1" applyAlignment="1" applyProtection="1">
      <alignment horizontal="center" vertical="center" wrapText="1"/>
    </xf>
    <xf numFmtId="0" fontId="147" fillId="0" borderId="10" xfId="17" applyFont="1" applyBorder="1" applyAlignment="1" applyProtection="1">
      <alignment horizontal="center" vertical="center" wrapText="1"/>
    </xf>
    <xf numFmtId="0" fontId="85" fillId="0" borderId="0" xfId="0" applyFont="1" applyBorder="1" applyAlignment="1">
      <alignment horizontal="center" vertical="center"/>
    </xf>
    <xf numFmtId="0" fontId="85" fillId="0" borderId="0" xfId="0" applyFont="1" applyBorder="1" applyAlignment="1">
      <alignment horizontal="center"/>
    </xf>
    <xf numFmtId="0" fontId="88" fillId="0" borderId="0" xfId="2" applyFont="1" applyBorder="1" applyAlignment="1" applyProtection="1">
      <alignment horizontal="center"/>
    </xf>
    <xf numFmtId="0" fontId="85" fillId="0" borderId="90" xfId="0" applyFont="1" applyBorder="1" applyAlignment="1">
      <alignment horizontal="center"/>
    </xf>
    <xf numFmtId="0" fontId="98" fillId="0" borderId="0" xfId="0" applyFont="1" applyBorder="1" applyAlignment="1" applyProtection="1">
      <alignment horizontal="center" vertical="center"/>
    </xf>
    <xf numFmtId="0" fontId="86" fillId="0" borderId="3" xfId="4" applyFont="1" applyBorder="1" applyAlignment="1" applyProtection="1">
      <alignment horizontal="left" vertical="top"/>
      <protection locked="0"/>
    </xf>
    <xf numFmtId="0" fontId="86" fillId="0" borderId="4" xfId="4" applyFont="1" applyBorder="1" applyAlignment="1" applyProtection="1">
      <alignment horizontal="left" vertical="top"/>
      <protection locked="0"/>
    </xf>
    <xf numFmtId="0" fontId="86" fillId="0" borderId="5" xfId="4" applyFont="1" applyBorder="1" applyAlignment="1" applyProtection="1">
      <alignment horizontal="left" vertical="top"/>
      <protection locked="0"/>
    </xf>
    <xf numFmtId="0" fontId="86" fillId="0" borderId="6" xfId="4" applyFont="1" applyBorder="1" applyAlignment="1" applyProtection="1">
      <alignment horizontal="left" vertical="top"/>
      <protection locked="0"/>
    </xf>
    <xf numFmtId="0" fontId="86" fillId="0" borderId="0" xfId="4" applyFont="1" applyBorder="1" applyAlignment="1" applyProtection="1">
      <alignment horizontal="left" vertical="top"/>
      <protection locked="0"/>
    </xf>
    <xf numFmtId="0" fontId="86" fillId="0" borderId="7" xfId="4" applyFont="1" applyBorder="1" applyAlignment="1" applyProtection="1">
      <alignment horizontal="left" vertical="top"/>
      <protection locked="0"/>
    </xf>
    <xf numFmtId="0" fontId="86" fillId="0" borderId="9" xfId="4" applyFont="1" applyBorder="1" applyAlignment="1" applyProtection="1">
      <alignment horizontal="left" vertical="top"/>
      <protection locked="0"/>
    </xf>
    <xf numFmtId="0" fontId="86" fillId="0" borderId="8" xfId="4" applyFont="1" applyBorder="1" applyAlignment="1" applyProtection="1">
      <alignment horizontal="left" vertical="top"/>
      <protection locked="0"/>
    </xf>
    <xf numFmtId="0" fontId="86" fillId="0" borderId="10" xfId="4" applyFont="1" applyBorder="1" applyAlignment="1" applyProtection="1">
      <alignment horizontal="left" vertical="top"/>
      <protection locked="0"/>
    </xf>
    <xf numFmtId="0" fontId="85" fillId="0" borderId="149" xfId="4" applyFont="1" applyBorder="1" applyAlignment="1" applyProtection="1">
      <alignment horizontal="center"/>
      <protection locked="0"/>
    </xf>
    <xf numFmtId="0" fontId="100" fillId="0" borderId="0" xfId="4" applyFont="1" applyBorder="1" applyAlignment="1">
      <alignment horizontal="left" vertical="top" wrapText="1"/>
    </xf>
    <xf numFmtId="0" fontId="108" fillId="0" borderId="0" xfId="4" applyFont="1" applyBorder="1" applyAlignment="1">
      <alignment horizontal="left" vertical="top" wrapText="1"/>
    </xf>
    <xf numFmtId="0" fontId="108" fillId="0" borderId="0" xfId="4" applyFont="1" applyAlignment="1">
      <alignment horizontal="left" vertical="top" wrapText="1"/>
    </xf>
    <xf numFmtId="0" fontId="98" fillId="0" borderId="0" xfId="0" applyFont="1" applyBorder="1" applyAlignment="1" applyProtection="1">
      <alignment horizontal="left" vertical="center"/>
    </xf>
    <xf numFmtId="0" fontId="98" fillId="0" borderId="0" xfId="0" applyFont="1" applyAlignment="1">
      <alignment horizontal="left" vertical="center"/>
    </xf>
    <xf numFmtId="0" fontId="101" fillId="0" borderId="0" xfId="0" applyFont="1" applyAlignment="1">
      <alignment horizontal="left" vertical="center"/>
    </xf>
    <xf numFmtId="0" fontId="102" fillId="0" borderId="0" xfId="0" applyFont="1" applyAlignment="1">
      <alignment horizontal="left" vertical="center"/>
    </xf>
    <xf numFmtId="0" fontId="92" fillId="0" borderId="0" xfId="0" applyFont="1" applyAlignment="1">
      <alignment horizontal="left" vertical="center"/>
    </xf>
    <xf numFmtId="0" fontId="85" fillId="24" borderId="0" xfId="0" applyFont="1" applyFill="1" applyBorder="1" applyAlignment="1" applyProtection="1">
      <alignment horizontal="center" vertical="center"/>
    </xf>
    <xf numFmtId="0" fontId="85" fillId="24" borderId="123" xfId="0" applyFont="1" applyFill="1" applyBorder="1" applyAlignment="1" applyProtection="1">
      <alignment horizontal="center" vertical="center"/>
    </xf>
    <xf numFmtId="0" fontId="86" fillId="0" borderId="3" xfId="0" applyFont="1" applyBorder="1" applyAlignment="1" applyProtection="1">
      <alignment horizontal="left" vertical="top" wrapText="1"/>
      <protection locked="0"/>
    </xf>
    <xf numFmtId="0" fontId="86" fillId="0" borderId="4" xfId="0" applyFont="1" applyBorder="1" applyAlignment="1" applyProtection="1">
      <alignment horizontal="left" vertical="top" wrapText="1"/>
      <protection locked="0"/>
    </xf>
    <xf numFmtId="0" fontId="86" fillId="0" borderId="5"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0"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86" fillId="0" borderId="9" xfId="0" applyFont="1" applyBorder="1" applyAlignment="1" applyProtection="1">
      <alignment horizontal="left" vertical="top" wrapText="1"/>
      <protection locked="0"/>
    </xf>
    <xf numFmtId="0" fontId="86" fillId="0" borderId="8" xfId="0" applyFont="1" applyBorder="1" applyAlignment="1" applyProtection="1">
      <alignment horizontal="left" vertical="top" wrapText="1"/>
      <protection locked="0"/>
    </xf>
    <xf numFmtId="0" fontId="86" fillId="0" borderId="10" xfId="0" applyFont="1" applyBorder="1" applyAlignment="1" applyProtection="1">
      <alignment horizontal="left" vertical="top" wrapText="1"/>
      <protection locked="0"/>
    </xf>
    <xf numFmtId="0" fontId="96" fillId="0" borderId="0" xfId="0" applyFont="1" applyBorder="1" applyAlignment="1" applyProtection="1">
      <alignment horizontal="center" vertical="center"/>
    </xf>
    <xf numFmtId="38" fontId="85" fillId="0" borderId="91" xfId="0" applyNumberFormat="1" applyFont="1" applyBorder="1" applyAlignment="1" applyProtection="1">
      <alignment horizontal="left" vertical="top" wrapText="1"/>
      <protection locked="0"/>
    </xf>
    <xf numFmtId="0" fontId="85" fillId="0" borderId="92" xfId="0" applyFont="1" applyBorder="1" applyAlignment="1" applyProtection="1">
      <alignment wrapText="1"/>
      <protection locked="0"/>
    </xf>
    <xf numFmtId="0" fontId="85" fillId="0" borderId="93" xfId="0" applyFont="1" applyBorder="1" applyAlignment="1" applyProtection="1">
      <alignment wrapText="1"/>
      <protection locked="0"/>
    </xf>
    <xf numFmtId="0" fontId="85" fillId="0" borderId="94" xfId="0" applyFont="1" applyBorder="1" applyAlignment="1" applyProtection="1">
      <alignment wrapText="1"/>
      <protection locked="0"/>
    </xf>
    <xf numFmtId="0" fontId="85" fillId="0" borderId="0" xfId="0" applyFont="1" applyAlignment="1" applyProtection="1">
      <alignment wrapText="1"/>
      <protection locked="0"/>
    </xf>
    <xf numFmtId="0" fontId="85" fillId="0" borderId="95" xfId="0" applyFont="1" applyBorder="1" applyAlignment="1" applyProtection="1">
      <alignment wrapText="1"/>
      <protection locked="0"/>
    </xf>
    <xf numFmtId="0" fontId="85" fillId="0" borderId="96" xfId="0" applyFont="1" applyBorder="1" applyAlignment="1" applyProtection="1">
      <alignment wrapText="1"/>
      <protection locked="0"/>
    </xf>
    <xf numFmtId="0" fontId="85" fillId="0" borderId="97" xfId="0" applyFont="1" applyBorder="1" applyAlignment="1" applyProtection="1">
      <alignment wrapText="1"/>
      <protection locked="0"/>
    </xf>
    <xf numFmtId="0" fontId="85" fillId="0" borderId="98" xfId="0" applyFont="1" applyBorder="1" applyAlignment="1" applyProtection="1">
      <alignment wrapText="1"/>
      <protection locked="0"/>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166" fontId="90" fillId="0" borderId="0" xfId="0" applyNumberFormat="1" applyFont="1" applyBorder="1" applyAlignment="1" applyProtection="1">
      <alignment horizontal="left" vertical="center"/>
    </xf>
    <xf numFmtId="166" fontId="92" fillId="0" borderId="0" xfId="0" applyNumberFormat="1" applyFont="1" applyAlignment="1">
      <alignment horizontal="left" vertical="center"/>
    </xf>
    <xf numFmtId="0" fontId="90" fillId="0" borderId="0" xfId="0" applyFont="1" applyBorder="1" applyAlignment="1" applyProtection="1">
      <alignment wrapText="1"/>
    </xf>
    <xf numFmtId="0" fontId="90" fillId="0" borderId="0" xfId="0" applyFont="1" applyAlignment="1" applyProtection="1">
      <alignment horizontal="left" vertical="center"/>
    </xf>
    <xf numFmtId="0" fontId="90" fillId="0" borderId="0" xfId="0" applyFont="1" applyAlignment="1">
      <alignment horizontal="left" vertical="center"/>
    </xf>
    <xf numFmtId="0" fontId="90" fillId="0" borderId="0" xfId="0" applyFont="1" applyBorder="1" applyAlignment="1" applyProtection="1">
      <alignment vertical="top" wrapText="1"/>
    </xf>
    <xf numFmtId="0" fontId="90" fillId="0" borderId="0" xfId="0" applyFont="1" applyAlignment="1">
      <alignment wrapText="1"/>
    </xf>
    <xf numFmtId="0" fontId="99" fillId="0" borderId="0" xfId="0" applyFont="1" applyAlignment="1">
      <alignment horizontal="center" vertical="center"/>
    </xf>
    <xf numFmtId="0" fontId="92" fillId="0" borderId="0" xfId="0" applyFont="1" applyAlignment="1">
      <alignment horizontal="center" vertical="center"/>
    </xf>
    <xf numFmtId="0" fontId="87" fillId="0" borderId="0" xfId="2" applyFont="1" applyAlignment="1" applyProtection="1">
      <alignment horizontal="center" vertical="center"/>
    </xf>
    <xf numFmtId="0" fontId="85" fillId="0" borderId="5" xfId="0" applyFont="1" applyFill="1" applyBorder="1" applyAlignment="1" applyProtection="1">
      <alignment horizontal="center" vertical="center" wrapText="1"/>
    </xf>
    <xf numFmtId="0" fontId="85" fillId="0" borderId="10" xfId="0" applyFont="1" applyFill="1" applyBorder="1" applyAlignment="1" applyProtection="1">
      <alignment horizontal="center" vertical="center" wrapText="1"/>
    </xf>
    <xf numFmtId="3" fontId="91" fillId="19" borderId="21" xfId="0" applyNumberFormat="1" applyFont="1" applyFill="1" applyBorder="1" applyAlignment="1" applyProtection="1">
      <alignment horizontal="left" vertical="center"/>
    </xf>
    <xf numFmtId="3" fontId="91" fillId="19" borderId="19" xfId="0" applyNumberFormat="1" applyFont="1" applyFill="1" applyBorder="1" applyAlignment="1" applyProtection="1">
      <alignment horizontal="left" vertical="center"/>
    </xf>
    <xf numFmtId="164" fontId="91" fillId="19" borderId="27" xfId="0" applyNumberFormat="1" applyFont="1" applyFill="1" applyBorder="1" applyAlignment="1" applyProtection="1">
      <alignment horizontal="left" vertical="center"/>
    </xf>
    <xf numFmtId="164" fontId="91" fillId="19" borderId="28" xfId="0" applyNumberFormat="1" applyFont="1" applyFill="1" applyBorder="1" applyAlignment="1" applyProtection="1">
      <alignment horizontal="left" vertical="center"/>
    </xf>
    <xf numFmtId="0" fontId="91" fillId="19" borderId="74" xfId="0" applyFont="1" applyFill="1" applyBorder="1" applyAlignment="1" applyProtection="1">
      <alignment horizontal="left" vertical="center"/>
    </xf>
    <xf numFmtId="0" fontId="91" fillId="19" borderId="28" xfId="0" applyFont="1" applyFill="1" applyBorder="1" applyAlignment="1" applyProtection="1">
      <alignment horizontal="left" vertical="center"/>
    </xf>
    <xf numFmtId="164" fontId="91" fillId="19" borderId="21" xfId="0" applyNumberFormat="1" applyFont="1" applyFill="1" applyBorder="1" applyAlignment="1" applyProtection="1">
      <alignment horizontal="left" vertical="center"/>
    </xf>
    <xf numFmtId="164" fontId="91" fillId="19" borderId="19" xfId="0" applyNumberFormat="1" applyFont="1" applyFill="1" applyBorder="1" applyAlignment="1" applyProtection="1">
      <alignment horizontal="left" vertical="center"/>
    </xf>
    <xf numFmtId="0" fontId="91" fillId="21" borderId="79" xfId="0" applyFont="1" applyFill="1" applyBorder="1" applyAlignment="1" applyProtection="1">
      <alignment horizontal="left" vertical="center" indent="2"/>
    </xf>
    <xf numFmtId="0" fontId="91" fillId="21" borderId="77" xfId="0" applyFont="1" applyFill="1" applyBorder="1" applyAlignment="1" applyProtection="1">
      <alignment horizontal="left" vertical="center" indent="2"/>
    </xf>
    <xf numFmtId="0" fontId="90" fillId="21" borderId="66" xfId="0" applyFont="1" applyFill="1" applyBorder="1" applyAlignment="1" applyProtection="1">
      <alignment horizontal="left" vertical="center" wrapText="1" indent="2"/>
    </xf>
    <xf numFmtId="0" fontId="92" fillId="21" borderId="80" xfId="0" applyFont="1" applyFill="1" applyBorder="1" applyAlignment="1">
      <alignment horizontal="left" wrapText="1" indent="2"/>
    </xf>
    <xf numFmtId="49" fontId="91" fillId="19" borderId="21" xfId="0" applyNumberFormat="1" applyFont="1" applyFill="1" applyBorder="1" applyAlignment="1" applyProtection="1">
      <alignment horizontal="left" vertical="center"/>
    </xf>
    <xf numFmtId="49" fontId="91" fillId="19" borderId="19" xfId="0" applyNumberFormat="1" applyFont="1" applyFill="1" applyBorder="1" applyAlignment="1" applyProtection="1">
      <alignment horizontal="left" vertical="center"/>
    </xf>
    <xf numFmtId="0" fontId="91" fillId="19" borderId="21" xfId="0" applyFont="1" applyFill="1" applyBorder="1" applyAlignment="1" applyProtection="1">
      <alignment vertical="center"/>
    </xf>
    <xf numFmtId="0" fontId="91" fillId="19" borderId="19" xfId="0" applyFont="1" applyFill="1" applyBorder="1" applyAlignment="1" applyProtection="1">
      <alignment vertical="center"/>
    </xf>
    <xf numFmtId="164" fontId="91" fillId="21" borderId="21" xfId="0" applyNumberFormat="1" applyFont="1" applyFill="1" applyBorder="1" applyAlignment="1" applyProtection="1">
      <alignment horizontal="left" vertical="center" wrapText="1" indent="2"/>
    </xf>
    <xf numFmtId="164" fontId="91" fillId="21" borderId="19" xfId="0" applyNumberFormat="1" applyFont="1" applyFill="1" applyBorder="1" applyAlignment="1" applyProtection="1">
      <alignment horizontal="left" vertical="center" wrapText="1" indent="2"/>
    </xf>
    <xf numFmtId="164" fontId="91" fillId="10" borderId="21" xfId="0" applyNumberFormat="1" applyFont="1" applyFill="1" applyBorder="1" applyAlignment="1" applyProtection="1">
      <alignment horizontal="left" vertical="center" wrapText="1"/>
    </xf>
    <xf numFmtId="164" fontId="91" fillId="10" borderId="19" xfId="0" applyNumberFormat="1" applyFont="1" applyFill="1" applyBorder="1" applyAlignment="1" applyProtection="1">
      <alignment horizontal="left" vertical="center" wrapText="1"/>
    </xf>
    <xf numFmtId="3" fontId="91" fillId="0" borderId="5" xfId="0" applyNumberFormat="1" applyFont="1" applyBorder="1" applyAlignment="1" applyProtection="1">
      <alignment horizontal="center" vertical="center" wrapText="1"/>
    </xf>
    <xf numFmtId="3" fontId="91" fillId="0" borderId="10" xfId="0" applyNumberFormat="1" applyFont="1" applyBorder="1" applyAlignment="1" applyProtection="1">
      <alignment horizontal="center" vertical="center" wrapText="1"/>
    </xf>
    <xf numFmtId="0" fontId="91" fillId="21" borderId="74" xfId="0" applyFont="1" applyFill="1" applyBorder="1" applyAlignment="1" applyProtection="1">
      <alignment horizontal="left" vertical="center" indent="1"/>
    </xf>
    <xf numFmtId="0" fontId="91" fillId="21" borderId="28" xfId="0" applyFont="1" applyFill="1" applyBorder="1" applyAlignment="1" applyProtection="1">
      <alignment horizontal="left" vertical="center" inden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left" vertical="center" indent="1"/>
    </xf>
    <xf numFmtId="164" fontId="91" fillId="25" borderId="21" xfId="0" applyNumberFormat="1" applyFont="1" applyFill="1" applyBorder="1" applyAlignment="1" applyProtection="1">
      <alignment horizontal="left" vertical="center" wrapText="1" indent="1"/>
    </xf>
    <xf numFmtId="164" fontId="91" fillId="25" borderId="19" xfId="0" applyNumberFormat="1" applyFont="1" applyFill="1" applyBorder="1" applyAlignment="1" applyProtection="1">
      <alignment horizontal="left" vertical="center" wrapText="1" indent="1"/>
    </xf>
    <xf numFmtId="164" fontId="91" fillId="26" borderId="21" xfId="0" applyNumberFormat="1" applyFont="1" applyFill="1" applyBorder="1" applyAlignment="1" applyProtection="1">
      <alignment horizontal="left" vertical="center" wrapText="1" indent="1"/>
    </xf>
    <xf numFmtId="164" fontId="91" fillId="26" borderId="19" xfId="0" applyNumberFormat="1" applyFont="1" applyFill="1" applyBorder="1" applyAlignment="1" applyProtection="1">
      <alignment horizontal="left" vertical="center" wrapText="1" indent="1"/>
    </xf>
    <xf numFmtId="164" fontId="91" fillId="2" borderId="21" xfId="0" applyNumberFormat="1" applyFont="1" applyFill="1" applyBorder="1" applyAlignment="1" applyProtection="1">
      <alignment horizontal="left" vertical="center" wrapText="1" indent="1"/>
    </xf>
    <xf numFmtId="164" fontId="91" fillId="2" borderId="19" xfId="0" applyNumberFormat="1" applyFont="1" applyFill="1" applyBorder="1" applyAlignment="1" applyProtection="1">
      <alignment horizontal="left" vertical="center" wrapText="1" indent="1"/>
    </xf>
    <xf numFmtId="164" fontId="91" fillId="21" borderId="31" xfId="0" applyNumberFormat="1" applyFont="1" applyFill="1" applyBorder="1" applyAlignment="1" applyProtection="1">
      <alignment horizontal="left" vertical="center" wrapText="1" indent="2"/>
    </xf>
    <xf numFmtId="164" fontId="91" fillId="21" borderId="77" xfId="0" applyNumberFormat="1" applyFont="1" applyFill="1" applyBorder="1" applyAlignment="1" applyProtection="1">
      <alignment horizontal="left" vertical="center" wrapText="1" indent="2"/>
    </xf>
    <xf numFmtId="0" fontId="91" fillId="21" borderId="66" xfId="0" applyFont="1" applyFill="1" applyBorder="1" applyAlignment="1" applyProtection="1">
      <alignment horizontal="left" vertical="center" indent="2"/>
    </xf>
    <xf numFmtId="0" fontId="91" fillId="21" borderId="80" xfId="0" applyFont="1" applyFill="1" applyBorder="1" applyAlignment="1" applyProtection="1">
      <alignment horizontal="left" vertical="center" indent="2"/>
    </xf>
    <xf numFmtId="0" fontId="91" fillId="21" borderId="51" xfId="0" applyFont="1" applyFill="1" applyBorder="1" applyAlignment="1" applyProtection="1">
      <alignment horizontal="left" vertical="center" indent="1"/>
    </xf>
    <xf numFmtId="0" fontId="92" fillId="21" borderId="78" xfId="0" applyFont="1" applyFill="1" applyBorder="1" applyAlignment="1">
      <alignment horizontal="left" vertical="center" indent="1"/>
    </xf>
    <xf numFmtId="0" fontId="91" fillId="10" borderId="14" xfId="0" applyFont="1" applyFill="1" applyBorder="1" applyAlignment="1">
      <alignment horizontal="left" vertical="center" wrapText="1"/>
    </xf>
    <xf numFmtId="0" fontId="92" fillId="10" borderId="19" xfId="0" applyFont="1" applyFill="1" applyBorder="1" applyAlignment="1">
      <alignment horizontal="left" vertical="center" wrapText="1"/>
    </xf>
    <xf numFmtId="0" fontId="91" fillId="10" borderId="74" xfId="0" applyFont="1" applyFill="1" applyBorder="1" applyAlignment="1">
      <alignment vertical="top" wrapText="1"/>
    </xf>
    <xf numFmtId="0" fontId="92" fillId="10" borderId="28" xfId="0" applyFont="1" applyFill="1" applyBorder="1" applyAlignment="1">
      <alignment vertical="top" wrapText="1"/>
    </xf>
    <xf numFmtId="0" fontId="91" fillId="21" borderId="79" xfId="0" applyFont="1" applyFill="1" applyBorder="1" applyAlignment="1" applyProtection="1">
      <alignment horizontal="left" vertical="top" wrapText="1" indent="1"/>
    </xf>
    <xf numFmtId="0" fontId="92" fillId="21" borderId="77" xfId="0" applyFont="1" applyFill="1" applyBorder="1" applyAlignment="1">
      <alignment horizontal="left" vertical="top" wrapText="1" indent="1"/>
    </xf>
    <xf numFmtId="0" fontId="91" fillId="21" borderId="79" xfId="0" applyFont="1" applyFill="1" applyBorder="1" applyAlignment="1" applyProtection="1">
      <alignment horizontal="left" vertical="top" indent="1"/>
    </xf>
    <xf numFmtId="0" fontId="92" fillId="21" borderId="77" xfId="0" applyFont="1" applyFill="1" applyBorder="1" applyAlignment="1">
      <alignment horizontal="left" vertical="top" indent="1"/>
    </xf>
    <xf numFmtId="0" fontId="91" fillId="10" borderId="74" xfId="0" applyFont="1" applyFill="1" applyBorder="1" applyAlignment="1">
      <alignment vertical="center" wrapText="1"/>
    </xf>
    <xf numFmtId="0" fontId="92" fillId="10" borderId="28" xfId="0" applyFont="1" applyFill="1" applyBorder="1" applyAlignment="1">
      <alignment vertical="center" wrapText="1"/>
    </xf>
    <xf numFmtId="3" fontId="91" fillId="21" borderId="27" xfId="0" applyNumberFormat="1" applyFont="1" applyFill="1" applyBorder="1" applyAlignment="1">
      <alignment horizontal="left" vertical="top" indent="1"/>
    </xf>
    <xf numFmtId="3" fontId="91" fillId="21" borderId="28" xfId="0" applyNumberFormat="1" applyFont="1" applyFill="1" applyBorder="1" applyAlignment="1">
      <alignment horizontal="left" vertical="top" indent="1"/>
    </xf>
    <xf numFmtId="0" fontId="101" fillId="19" borderId="8" xfId="0" applyFont="1" applyFill="1" applyBorder="1" applyAlignment="1">
      <alignment horizontal="center" vertical="center"/>
    </xf>
    <xf numFmtId="0" fontId="92" fillId="19" borderId="10" xfId="0" applyFont="1" applyFill="1" applyBorder="1" applyAlignment="1">
      <alignment horizontal="center" vertical="center"/>
    </xf>
    <xf numFmtId="3" fontId="91" fillId="21" borderId="74" xfId="0" applyNumberFormat="1" applyFont="1" applyFill="1" applyBorder="1" applyAlignment="1">
      <alignment horizontal="left" vertical="top" wrapText="1" indent="1"/>
    </xf>
    <xf numFmtId="0" fontId="92" fillId="21" borderId="28" xfId="0" applyFont="1" applyFill="1" applyBorder="1" applyAlignment="1">
      <alignment horizontal="left" vertical="top" wrapText="1"/>
    </xf>
    <xf numFmtId="3" fontId="91" fillId="21" borderId="88" xfId="0" applyNumberFormat="1" applyFont="1" applyFill="1" applyBorder="1" applyAlignment="1">
      <alignment horizontal="left" vertical="top" wrapText="1" indent="1"/>
    </xf>
    <xf numFmtId="0" fontId="92" fillId="21" borderId="29" xfId="0" applyFont="1" applyFill="1" applyBorder="1" applyAlignment="1">
      <alignment horizontal="left" vertical="top" wrapText="1" indent="1"/>
    </xf>
    <xf numFmtId="3" fontId="91" fillId="21" borderId="51" xfId="0" applyNumberFormat="1" applyFont="1" applyFill="1" applyBorder="1" applyAlignment="1">
      <alignment horizontal="left" vertical="top" wrapText="1" indent="1"/>
    </xf>
    <xf numFmtId="0" fontId="90" fillId="21" borderId="78" xfId="0" applyFont="1" applyFill="1" applyBorder="1" applyAlignment="1">
      <alignment horizontal="left" vertical="top" wrapText="1" indent="1"/>
    </xf>
    <xf numFmtId="3" fontId="91" fillId="21" borderId="79" xfId="0" applyNumberFormat="1" applyFont="1" applyFill="1" applyBorder="1" applyAlignment="1">
      <alignment horizontal="left" vertical="top" wrapText="1" indent="1"/>
    </xf>
    <xf numFmtId="3" fontId="91" fillId="21" borderId="79" xfId="0" applyNumberFormat="1" applyFont="1" applyFill="1" applyBorder="1" applyAlignment="1">
      <alignment horizontal="left" vertical="top" indent="1"/>
    </xf>
    <xf numFmtId="0" fontId="90" fillId="21" borderId="77" xfId="0" applyFont="1" applyFill="1" applyBorder="1" applyAlignment="1">
      <alignment horizontal="left" vertical="top" indent="1"/>
    </xf>
    <xf numFmtId="3" fontId="91" fillId="0" borderId="88" xfId="0" applyNumberFormat="1" applyFont="1" applyBorder="1" applyAlignment="1">
      <alignment horizontal="left" vertical="top" wrapText="1" indent="1"/>
    </xf>
    <xf numFmtId="0" fontId="92" fillId="0" borderId="29" xfId="0" applyFont="1" applyBorder="1" applyAlignment="1">
      <alignment horizontal="left" vertical="top" wrapText="1" indent="1"/>
    </xf>
    <xf numFmtId="0" fontId="101" fillId="19" borderId="8" xfId="0" applyFont="1" applyFill="1" applyBorder="1" applyAlignment="1">
      <alignment horizontal="center" vertical="center" wrapText="1"/>
    </xf>
    <xf numFmtId="0" fontId="92" fillId="19" borderId="10" xfId="0" applyFont="1" applyFill="1" applyBorder="1" applyAlignment="1">
      <alignment horizontal="center" vertical="center" wrapText="1"/>
    </xf>
    <xf numFmtId="3" fontId="101" fillId="19" borderId="21" xfId="0" applyNumberFormat="1" applyFont="1" applyFill="1" applyBorder="1" applyAlignment="1">
      <alignment horizontal="center" vertical="center"/>
    </xf>
    <xf numFmtId="0" fontId="92" fillId="19" borderId="19" xfId="0" applyFont="1" applyFill="1" applyBorder="1" applyAlignment="1">
      <alignment horizontal="center" vertical="center"/>
    </xf>
    <xf numFmtId="0" fontId="101" fillId="19" borderId="14" xfId="0" applyFont="1" applyFill="1" applyBorder="1" applyAlignment="1">
      <alignment horizontal="center" vertical="center"/>
    </xf>
    <xf numFmtId="3" fontId="91" fillId="0" borderId="7" xfId="0" applyNumberFormat="1" applyFont="1" applyBorder="1" applyAlignment="1" applyProtection="1">
      <alignment horizontal="center" vertical="center" wrapText="1"/>
    </xf>
    <xf numFmtId="0" fontId="101" fillId="19" borderId="9" xfId="0" applyFont="1" applyFill="1" applyBorder="1" applyAlignment="1">
      <alignment horizontal="center" vertical="center"/>
    </xf>
    <xf numFmtId="0" fontId="101" fillId="20" borderId="8" xfId="0" applyFont="1" applyFill="1" applyBorder="1" applyAlignment="1">
      <alignment horizontal="center" vertical="center"/>
    </xf>
    <xf numFmtId="0" fontId="101" fillId="20" borderId="10" xfId="0" applyFont="1" applyFill="1" applyBorder="1" applyAlignment="1">
      <alignment horizontal="center" vertical="center"/>
    </xf>
    <xf numFmtId="0" fontId="92" fillId="20" borderId="10" xfId="0" applyFont="1" applyFill="1" applyBorder="1" applyAlignment="1">
      <alignment horizontal="center" vertical="center"/>
    </xf>
    <xf numFmtId="0" fontId="101" fillId="19" borderId="140" xfId="0" applyFont="1" applyFill="1" applyBorder="1" applyAlignment="1">
      <alignment horizontal="center" vertical="center"/>
    </xf>
    <xf numFmtId="0" fontId="92" fillId="19" borderId="133" xfId="0" applyFont="1" applyFill="1" applyBorder="1" applyAlignment="1">
      <alignment horizontal="center" vertical="center"/>
    </xf>
    <xf numFmtId="3" fontId="91" fillId="15" borderId="5" xfId="0" applyNumberFormat="1" applyFont="1" applyFill="1" applyBorder="1" applyAlignment="1" applyProtection="1">
      <alignment horizontal="center" vertical="center" wrapText="1"/>
    </xf>
    <xf numFmtId="3" fontId="91" fillId="15" borderId="10" xfId="0" applyNumberFormat="1" applyFont="1" applyFill="1" applyBorder="1" applyAlignment="1" applyProtection="1">
      <alignment horizontal="center" vertical="center" wrapText="1"/>
    </xf>
    <xf numFmtId="0" fontId="91" fillId="2" borderId="21" xfId="0" applyFont="1" applyFill="1" applyBorder="1" applyAlignment="1" applyProtection="1">
      <alignment horizontal="left" vertical="center" wrapText="1"/>
    </xf>
    <xf numFmtId="0" fontId="92" fillId="2" borderId="19" xfId="0" applyFont="1" applyFill="1" applyBorder="1" applyAlignment="1">
      <alignment horizontal="left" vertical="center" wrapText="1"/>
    </xf>
    <xf numFmtId="49" fontId="91" fillId="21" borderId="21" xfId="0" applyNumberFormat="1" applyFont="1" applyFill="1" applyBorder="1" applyAlignment="1" applyProtection="1">
      <alignment horizontal="left" vertical="center" wrapText="1" indent="1"/>
    </xf>
    <xf numFmtId="0" fontId="92" fillId="21" borderId="19" xfId="0" applyFont="1" applyFill="1" applyBorder="1" applyAlignment="1">
      <alignment horizontal="left" vertical="center" wrapText="1" indent="1"/>
    </xf>
    <xf numFmtId="49" fontId="101" fillId="23" borderId="21" xfId="0" applyNumberFormat="1" applyFont="1" applyFill="1" applyBorder="1" applyAlignment="1" applyProtection="1">
      <alignment horizontal="center" vertical="center"/>
    </xf>
    <xf numFmtId="0" fontId="92" fillId="23" borderId="19" xfId="0" applyFont="1" applyFill="1" applyBorder="1" applyAlignment="1">
      <alignment horizontal="center" vertical="center"/>
    </xf>
    <xf numFmtId="49" fontId="100" fillId="2" borderId="9" xfId="0" applyNumberFormat="1" applyFont="1" applyFill="1" applyBorder="1" applyAlignment="1" applyProtection="1">
      <alignment horizontal="left" vertical="center" wrapText="1"/>
    </xf>
    <xf numFmtId="0" fontId="92" fillId="0" borderId="8" xfId="0" applyFont="1" applyBorder="1" applyAlignment="1">
      <alignment horizontal="left" vertical="center" wrapText="1"/>
    </xf>
    <xf numFmtId="0" fontId="92" fillId="0" borderId="10" xfId="0" applyFont="1" applyBorder="1" applyAlignment="1">
      <alignment horizontal="left" vertical="center" wrapText="1"/>
    </xf>
    <xf numFmtId="49" fontId="110" fillId="2" borderId="9" xfId="0" applyNumberFormat="1" applyFont="1" applyFill="1" applyBorder="1" applyAlignment="1" applyProtection="1">
      <alignment horizontal="left" vertical="center" wrapText="1"/>
    </xf>
    <xf numFmtId="0" fontId="86" fillId="0" borderId="8" xfId="0" applyFont="1" applyBorder="1" applyAlignment="1">
      <alignment horizontal="left" vertical="center" wrapText="1"/>
    </xf>
    <xf numFmtId="0" fontId="86" fillId="0" borderId="10" xfId="0" applyFont="1" applyBorder="1" applyAlignment="1">
      <alignment horizontal="left" vertical="center" wrapText="1"/>
    </xf>
    <xf numFmtId="164" fontId="91" fillId="2" borderId="21" xfId="0" applyNumberFormat="1" applyFont="1" applyFill="1" applyBorder="1" applyAlignment="1" applyProtection="1">
      <alignment horizontal="left" vertical="center" wrapText="1"/>
    </xf>
    <xf numFmtId="49" fontId="91" fillId="0" borderId="21" xfId="0" applyNumberFormat="1" applyFont="1" applyBorder="1" applyAlignment="1" applyProtection="1">
      <alignment horizontal="center" vertical="center" wrapText="1"/>
    </xf>
    <xf numFmtId="49" fontId="91" fillId="0" borderId="19" xfId="0" applyNumberFormat="1" applyFont="1" applyBorder="1" applyAlignment="1" applyProtection="1">
      <alignment horizontal="center" vertical="center" wrapText="1"/>
    </xf>
    <xf numFmtId="49" fontId="91" fillId="21" borderId="21" xfId="0" applyNumberFormat="1" applyFont="1" applyFill="1" applyBorder="1" applyAlignment="1" applyProtection="1">
      <alignment horizontal="left" vertical="center" indent="1"/>
    </xf>
    <xf numFmtId="0" fontId="92" fillId="21" borderId="19" xfId="0" applyFont="1" applyFill="1" applyBorder="1" applyAlignment="1">
      <alignment horizontal="left" vertical="center" indent="1"/>
    </xf>
    <xf numFmtId="49" fontId="91" fillId="2" borderId="21" xfId="0" applyNumberFormat="1" applyFont="1" applyFill="1" applyBorder="1" applyAlignment="1" applyProtection="1">
      <alignment horizontal="left" vertical="center"/>
    </xf>
    <xf numFmtId="49" fontId="91" fillId="2" borderId="19" xfId="0" applyNumberFormat="1" applyFont="1" applyFill="1" applyBorder="1" applyAlignment="1" applyProtection="1">
      <alignment horizontal="left" vertical="center"/>
    </xf>
    <xf numFmtId="0" fontId="90" fillId="0" borderId="0" xfId="14" applyFont="1" applyFill="1" applyAlignment="1">
      <alignment wrapText="1"/>
    </xf>
    <xf numFmtId="0" fontId="92" fillId="0" borderId="0" xfId="0" applyFont="1" applyAlignment="1">
      <alignment wrapText="1"/>
    </xf>
    <xf numFmtId="0" fontId="86" fillId="0" borderId="34" xfId="14" applyFont="1" applyFill="1" applyBorder="1" applyAlignment="1" applyProtection="1">
      <protection locked="0"/>
    </xf>
    <xf numFmtId="0" fontId="86" fillId="0" borderId="34" xfId="0" applyFont="1" applyBorder="1" applyAlignment="1"/>
    <xf numFmtId="0" fontId="86" fillId="0" borderId="39" xfId="14" applyFont="1" applyFill="1" applyBorder="1" applyAlignment="1" applyProtection="1">
      <protection locked="0"/>
    </xf>
    <xf numFmtId="0" fontId="86" fillId="0" borderId="39" xfId="0" applyFont="1" applyBorder="1" applyAlignment="1"/>
    <xf numFmtId="49" fontId="90" fillId="0" borderId="21" xfId="0" applyNumberFormat="1" applyFont="1" applyBorder="1" applyAlignment="1" applyProtection="1">
      <alignment horizontal="left" vertical="center" wrapText="1" indent="1"/>
    </xf>
    <xf numFmtId="0" fontId="92" fillId="0" borderId="19" xfId="0" applyFont="1" applyBorder="1" applyAlignment="1">
      <alignment horizontal="left" vertical="center" wrapText="1" indent="1"/>
    </xf>
    <xf numFmtId="49" fontId="91" fillId="2" borderId="21" xfId="0" applyNumberFormat="1" applyFont="1" applyFill="1" applyBorder="1" applyAlignment="1" applyProtection="1">
      <alignment horizontal="left" vertical="center" wrapText="1"/>
    </xf>
    <xf numFmtId="0" fontId="101" fillId="23" borderId="21" xfId="14" applyFont="1" applyFill="1" applyBorder="1" applyAlignment="1">
      <alignment horizontal="center" vertical="center"/>
    </xf>
    <xf numFmtId="0" fontId="90" fillId="0" borderId="39" xfId="0" applyFont="1" applyBorder="1" applyAlignment="1" applyProtection="1">
      <alignment horizontal="left" vertical="center" wrapText="1" indent="1"/>
    </xf>
    <xf numFmtId="0" fontId="92" fillId="0" borderId="39" xfId="0" applyFont="1" applyBorder="1" applyAlignment="1" applyProtection="1">
      <alignment horizontal="left" vertical="center" wrapText="1" indent="1"/>
    </xf>
    <xf numFmtId="0" fontId="92" fillId="0" borderId="35" xfId="0" applyFont="1" applyBorder="1" applyAlignment="1" applyProtection="1">
      <alignment horizontal="left" vertical="center" wrapText="1" indent="1"/>
    </xf>
    <xf numFmtId="49" fontId="91" fillId="0" borderId="53" xfId="0" applyNumberFormat="1" applyFont="1" applyFill="1" applyBorder="1" applyAlignment="1" applyProtection="1">
      <alignment horizontal="center" vertical="center" wrapText="1"/>
    </xf>
    <xf numFmtId="49" fontId="91" fillId="0" borderId="16" xfId="0" applyNumberFormat="1" applyFont="1" applyFill="1" applyBorder="1" applyAlignment="1" applyProtection="1">
      <alignment horizontal="center" vertical="center" wrapText="1"/>
    </xf>
    <xf numFmtId="0" fontId="92" fillId="0" borderId="54" xfId="0" applyFont="1" applyFill="1" applyBorder="1" applyAlignment="1">
      <alignment wrapText="1"/>
    </xf>
    <xf numFmtId="0" fontId="91" fillId="0" borderId="38" xfId="0" applyFont="1" applyBorder="1" applyAlignment="1" applyProtection="1">
      <alignment horizontal="left" vertical="center" wrapText="1"/>
    </xf>
    <xf numFmtId="0" fontId="91" fillId="0" borderId="39" xfId="0" applyFont="1" applyBorder="1" applyAlignment="1" applyProtection="1">
      <alignment horizontal="left" vertical="center" wrapText="1"/>
    </xf>
    <xf numFmtId="0" fontId="92" fillId="0" borderId="39" xfId="0" applyFont="1" applyBorder="1" applyAlignment="1">
      <alignment wrapText="1"/>
    </xf>
    <xf numFmtId="0" fontId="91" fillId="2" borderId="46" xfId="0" applyFont="1" applyFill="1" applyBorder="1" applyAlignment="1" applyProtection="1">
      <alignment horizontal="left" vertical="center" wrapText="1"/>
    </xf>
    <xf numFmtId="0" fontId="91" fillId="2" borderId="0" xfId="0" applyFont="1" applyFill="1" applyBorder="1" applyAlignment="1" applyProtection="1">
      <alignment horizontal="left" vertical="center" wrapText="1"/>
    </xf>
    <xf numFmtId="0" fontId="91" fillId="2" borderId="99" xfId="0" applyFont="1" applyFill="1" applyBorder="1" applyAlignment="1" applyProtection="1">
      <alignment horizontal="left" vertical="center" wrapText="1"/>
    </xf>
    <xf numFmtId="0" fontId="91" fillId="2" borderId="100" xfId="0" applyFont="1" applyFill="1" applyBorder="1" applyAlignment="1" applyProtection="1">
      <alignment horizontal="left" vertical="center" wrapText="1"/>
    </xf>
    <xf numFmtId="0" fontId="92" fillId="0" borderId="100" xfId="0" applyFont="1" applyBorder="1" applyAlignment="1">
      <alignment wrapText="1"/>
    </xf>
    <xf numFmtId="0" fontId="90" fillId="0" borderId="39" xfId="0" applyFont="1" applyBorder="1" applyAlignment="1" applyProtection="1">
      <alignment horizontal="left" vertical="center" indent="1"/>
    </xf>
    <xf numFmtId="0" fontId="92" fillId="0" borderId="39" xfId="0" applyFont="1" applyBorder="1" applyAlignment="1">
      <alignment horizontal="left" indent="1"/>
    </xf>
    <xf numFmtId="0" fontId="92" fillId="0" borderId="35" xfId="0" applyFont="1" applyBorder="1" applyAlignment="1">
      <alignment horizontal="left" indent="1"/>
    </xf>
    <xf numFmtId="0" fontId="91" fillId="21" borderId="83" xfId="0" applyFont="1" applyFill="1" applyBorder="1" applyAlignment="1" applyProtection="1">
      <alignment horizontal="left" vertical="center" indent="1"/>
    </xf>
    <xf numFmtId="0" fontId="91" fillId="21" borderId="84" xfId="0" applyFont="1" applyFill="1" applyBorder="1" applyAlignment="1" applyProtection="1">
      <alignment horizontal="left" vertical="center" indent="1"/>
    </xf>
    <xf numFmtId="0" fontId="91" fillId="21" borderId="101" xfId="0" applyFont="1" applyFill="1" applyBorder="1" applyAlignment="1" applyProtection="1">
      <alignment horizontal="left" vertical="center" indent="1"/>
    </xf>
    <xf numFmtId="0" fontId="101" fillId="23" borderId="38" xfId="0" applyFont="1" applyFill="1" applyBorder="1" applyAlignment="1" applyProtection="1">
      <alignment horizontal="left" vertical="center" wrapText="1"/>
    </xf>
    <xf numFmtId="0" fontId="92" fillId="23" borderId="39" xfId="0" applyFont="1" applyFill="1" applyBorder="1" applyAlignment="1">
      <alignment horizontal="left" wrapText="1"/>
    </xf>
    <xf numFmtId="0" fontId="92" fillId="23" borderId="35" xfId="0" applyFont="1" applyFill="1" applyBorder="1" applyAlignment="1">
      <alignment horizontal="left" wrapText="1"/>
    </xf>
    <xf numFmtId="0" fontId="90" fillId="0" borderId="38" xfId="0" applyFont="1" applyBorder="1" applyAlignment="1" applyProtection="1">
      <alignment horizontal="left" vertical="center" wrapText="1" indent="1"/>
    </xf>
    <xf numFmtId="0" fontId="92" fillId="0" borderId="35" xfId="0" applyFont="1" applyBorder="1" applyAlignment="1">
      <alignment horizontal="left" wrapText="1" indent="1"/>
    </xf>
    <xf numFmtId="0" fontId="90" fillId="0" borderId="35" xfId="0" applyFont="1" applyBorder="1" applyAlignment="1">
      <alignment horizontal="left" wrapText="1" indent="1"/>
    </xf>
    <xf numFmtId="0" fontId="91" fillId="21" borderId="38" xfId="0" applyFont="1" applyFill="1" applyBorder="1" applyAlignment="1" applyProtection="1">
      <alignment horizontal="left" vertical="center" indent="1"/>
    </xf>
    <xf numFmtId="0" fontId="91" fillId="21" borderId="39" xfId="0" applyFont="1" applyFill="1" applyBorder="1" applyAlignment="1" applyProtection="1">
      <alignment horizontal="left" vertical="center" indent="1"/>
    </xf>
    <xf numFmtId="0" fontId="91" fillId="3" borderId="39" xfId="0" applyFont="1" applyFill="1" applyBorder="1" applyAlignment="1" applyProtection="1">
      <alignment horizontal="left" vertical="center"/>
    </xf>
    <xf numFmtId="0" fontId="91" fillId="3" borderId="35" xfId="0" applyFont="1" applyFill="1" applyBorder="1" applyAlignment="1" applyProtection="1">
      <alignment horizontal="left" vertical="center"/>
    </xf>
    <xf numFmtId="0" fontId="119" fillId="0" borderId="46" xfId="0" applyFont="1" applyBorder="1" applyAlignment="1" applyProtection="1">
      <alignment horizontal="left" wrapText="1" indent="2"/>
    </xf>
    <xf numFmtId="0" fontId="90" fillId="0" borderId="0" xfId="0" applyFont="1" applyAlignment="1">
      <alignment horizontal="left" wrapText="1"/>
    </xf>
    <xf numFmtId="0" fontId="90" fillId="0" borderId="46" xfId="0" applyFont="1" applyBorder="1" applyAlignment="1">
      <alignment horizontal="left" wrapText="1"/>
    </xf>
    <xf numFmtId="0" fontId="90" fillId="0" borderId="34" xfId="0" applyFont="1" applyBorder="1" applyAlignment="1" applyProtection="1">
      <alignment horizontal="left" vertical="center" wrapText="1" indent="1"/>
    </xf>
    <xf numFmtId="0" fontId="92" fillId="0" borderId="41" xfId="0" applyFont="1" applyBorder="1" applyAlignment="1">
      <alignment horizontal="left" wrapText="1" indent="1"/>
    </xf>
    <xf numFmtId="0" fontId="90" fillId="0" borderId="35" xfId="0" applyFont="1" applyBorder="1" applyAlignment="1" applyProtection="1">
      <alignment horizontal="left" vertical="center" wrapText="1" indent="1"/>
    </xf>
    <xf numFmtId="0" fontId="148" fillId="0" borderId="34" xfId="0" applyFont="1" applyBorder="1" applyAlignment="1">
      <alignment horizontal="left" vertical="center" wrapText="1" indent="1"/>
    </xf>
    <xf numFmtId="0" fontId="92" fillId="0" borderId="34" xfId="0" applyFont="1" applyBorder="1" applyAlignment="1">
      <alignment horizontal="left" vertical="center" wrapText="1" indent="1"/>
    </xf>
    <xf numFmtId="0" fontId="101" fillId="19" borderId="38" xfId="0" applyFont="1" applyFill="1" applyBorder="1" applyAlignment="1" applyProtection="1">
      <alignment horizontal="left" vertical="center" indent="1"/>
    </xf>
    <xf numFmtId="0" fontId="101" fillId="19" borderId="39" xfId="0" applyFont="1" applyFill="1" applyBorder="1" applyAlignment="1" applyProtection="1">
      <alignment horizontal="left" vertical="center" indent="1"/>
    </xf>
    <xf numFmtId="0" fontId="101" fillId="19" borderId="35" xfId="0" applyFont="1" applyFill="1" applyBorder="1" applyAlignment="1" applyProtection="1">
      <alignment horizontal="left" vertical="center" indent="1"/>
    </xf>
    <xf numFmtId="0" fontId="121" fillId="2" borderId="102" xfId="15" applyFont="1" applyFill="1" applyBorder="1" applyAlignment="1">
      <alignment horizontal="center" vertical="center"/>
    </xf>
    <xf numFmtId="0" fontId="129" fillId="0" borderId="103" xfId="0" applyFont="1" applyBorder="1" applyAlignment="1">
      <alignment horizontal="center" vertical="center"/>
    </xf>
    <xf numFmtId="0" fontId="129" fillId="0" borderId="104" xfId="0" applyFont="1" applyBorder="1" applyAlignment="1">
      <alignment horizontal="center" vertical="center"/>
    </xf>
    <xf numFmtId="0" fontId="101" fillId="19" borderId="105" xfId="15" applyFont="1" applyFill="1" applyBorder="1" applyAlignment="1">
      <alignment horizontal="center" vertical="center" wrapText="1"/>
    </xf>
    <xf numFmtId="0" fontId="101" fillId="19" borderId="13" xfId="0" applyFont="1" applyFill="1" applyBorder="1" applyAlignment="1">
      <alignment horizontal="center" vertical="center" wrapText="1"/>
    </xf>
    <xf numFmtId="0" fontId="101" fillId="19" borderId="106" xfId="0" applyFont="1" applyFill="1" applyBorder="1" applyAlignment="1">
      <alignment horizontal="center" vertical="center" wrapText="1"/>
    </xf>
    <xf numFmtId="0" fontId="149" fillId="19" borderId="107" xfId="15" applyFont="1" applyFill="1" applyBorder="1" applyAlignment="1">
      <alignment horizontal="center" vertical="center"/>
    </xf>
    <xf numFmtId="0" fontId="86" fillId="19" borderId="12" xfId="0" applyFont="1" applyFill="1" applyBorder="1" applyAlignment="1">
      <alignment horizontal="center" vertical="center"/>
    </xf>
    <xf numFmtId="0" fontId="86" fillId="19" borderId="108" xfId="0" applyFont="1" applyFill="1" applyBorder="1" applyAlignment="1">
      <alignment horizontal="center" vertical="center"/>
    </xf>
    <xf numFmtId="0" fontId="108" fillId="0" borderId="64" xfId="15" applyFont="1" applyBorder="1" applyAlignment="1">
      <alignment horizontal="center"/>
    </xf>
    <xf numFmtId="0" fontId="92" fillId="0" borderId="64" xfId="0" applyFont="1" applyBorder="1" applyAlignment="1">
      <alignment horizontal="center"/>
    </xf>
    <xf numFmtId="0" fontId="138" fillId="0" borderId="70" xfId="9" applyFont="1" applyBorder="1" applyAlignment="1">
      <alignment horizontal="left" vertical="top" wrapText="1"/>
    </xf>
    <xf numFmtId="0" fontId="138" fillId="0" borderId="0" xfId="9" applyFont="1" applyBorder="1" applyAlignment="1">
      <alignment horizontal="left" vertical="top" wrapText="1"/>
    </xf>
    <xf numFmtId="0" fontId="138" fillId="0" borderId="71" xfId="9" applyFont="1" applyBorder="1" applyAlignment="1">
      <alignment horizontal="left" vertical="top" wrapText="1"/>
    </xf>
    <xf numFmtId="0" fontId="137" fillId="19" borderId="67" xfId="9" applyFont="1" applyFill="1" applyBorder="1" applyAlignment="1">
      <alignment horizontal="center" vertical="center"/>
    </xf>
    <xf numFmtId="0" fontId="137" fillId="19" borderId="68" xfId="9" applyFont="1" applyFill="1" applyBorder="1" applyAlignment="1">
      <alignment horizontal="center" vertical="center"/>
    </xf>
    <xf numFmtId="0" fontId="137" fillId="19" borderId="69" xfId="9" applyFont="1" applyFill="1" applyBorder="1" applyAlignment="1">
      <alignment horizontal="center" vertical="center"/>
    </xf>
    <xf numFmtId="0" fontId="137" fillId="19" borderId="75" xfId="9" applyFont="1" applyFill="1" applyBorder="1" applyAlignment="1">
      <alignment horizontal="center" vertical="center"/>
    </xf>
    <xf numFmtId="0" fontId="137" fillId="19" borderId="15" xfId="9" applyFont="1" applyFill="1" applyBorder="1" applyAlignment="1">
      <alignment horizontal="center" vertical="center"/>
    </xf>
    <xf numFmtId="0" fontId="137" fillId="19" borderId="76" xfId="9" applyFont="1" applyFill="1" applyBorder="1" applyAlignment="1">
      <alignment horizontal="center" vertical="center"/>
    </xf>
    <xf numFmtId="0" fontId="138" fillId="0" borderId="70" xfId="9" applyFont="1" applyBorder="1" applyAlignment="1">
      <alignment vertical="top" wrapText="1"/>
    </xf>
    <xf numFmtId="0" fontId="138" fillId="0" borderId="0" xfId="9" applyFont="1" applyBorder="1" applyAlignment="1">
      <alignment vertical="top" wrapText="1"/>
    </xf>
    <xf numFmtId="0" fontId="138" fillId="0" borderId="71" xfId="9" applyFont="1" applyBorder="1" applyAlignment="1">
      <alignment vertical="top" wrapText="1"/>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0" fontId="91" fillId="0" borderId="3" xfId="0" applyFont="1" applyFill="1" applyBorder="1" applyAlignment="1" applyProtection="1">
      <alignment horizontal="left" vertical="center" wrapText="1"/>
    </xf>
    <xf numFmtId="0" fontId="92" fillId="0" borderId="4" xfId="0" applyFont="1" applyBorder="1" applyAlignment="1">
      <alignment horizontal="left" vertical="center" wrapText="1"/>
    </xf>
    <xf numFmtId="0" fontId="92" fillId="0" borderId="5" xfId="0" applyFont="1" applyBorder="1" applyAlignment="1">
      <alignment horizontal="left" vertical="center" wrapText="1"/>
    </xf>
    <xf numFmtId="0" fontId="91" fillId="0" borderId="8" xfId="0" applyFont="1" applyBorder="1" applyAlignment="1">
      <alignment horizontal="center" vertical="center"/>
    </xf>
    <xf numFmtId="0" fontId="90" fillId="0" borderId="10" xfId="0" applyFont="1" applyBorder="1" applyAlignment="1">
      <alignment horizontal="center" vertical="center"/>
    </xf>
    <xf numFmtId="0" fontId="90" fillId="14" borderId="21" xfId="0" applyFont="1" applyFill="1" applyBorder="1" applyAlignment="1" applyProtection="1">
      <alignment horizontal="left" vertical="center" wrapText="1" indent="1"/>
    </xf>
    <xf numFmtId="0" fontId="92" fillId="14" borderId="14" xfId="0" applyFont="1" applyFill="1" applyBorder="1" applyAlignment="1">
      <alignment horizontal="left" vertical="center" wrapText="1" indent="1"/>
    </xf>
    <xf numFmtId="0" fontId="92" fillId="14" borderId="19" xfId="0" applyFont="1" applyFill="1" applyBorder="1" applyAlignment="1">
      <alignment horizontal="left" vertical="center" wrapText="1" indent="1"/>
    </xf>
    <xf numFmtId="0" fontId="80" fillId="0" borderId="70" xfId="7" applyFont="1" applyBorder="1" applyAlignment="1" applyProtection="1">
      <alignment vertical="top" wrapText="1"/>
      <protection locked="0"/>
    </xf>
    <xf numFmtId="0" fontId="80" fillId="0" borderId="0" xfId="7" applyFont="1" applyBorder="1" applyAlignment="1" applyProtection="1">
      <alignment vertical="top" wrapText="1"/>
      <protection locked="0"/>
    </xf>
    <xf numFmtId="0" fontId="80" fillId="0" borderId="71" xfId="7" applyFont="1" applyBorder="1" applyAlignment="1" applyProtection="1">
      <alignment vertical="top" wrapText="1"/>
      <protection locked="0"/>
    </xf>
    <xf numFmtId="0" fontId="140" fillId="19" borderId="0" xfId="7" applyFont="1" applyFill="1" applyAlignment="1">
      <alignment horizontal="center" vertical="center"/>
    </xf>
    <xf numFmtId="0" fontId="100" fillId="0" borderId="139" xfId="7" applyFont="1" applyFill="1" applyBorder="1" applyAlignment="1">
      <alignment horizontal="left" vertical="top" wrapText="1"/>
    </xf>
    <xf numFmtId="0" fontId="100" fillId="0" borderId="0" xfId="7" applyFont="1" applyFill="1" applyBorder="1" applyAlignment="1">
      <alignment horizontal="left" vertical="top" wrapText="1"/>
    </xf>
    <xf numFmtId="0" fontId="150" fillId="0" borderId="0" xfId="7" applyFont="1" applyAlignment="1">
      <alignment wrapText="1"/>
    </xf>
    <xf numFmtId="0" fontId="151" fillId="0" borderId="0" xfId="7" applyFont="1" applyAlignment="1">
      <alignment horizontal="center" vertical="center" wrapText="1"/>
    </xf>
    <xf numFmtId="174" fontId="151" fillId="0" borderId="15" xfId="7" applyNumberFormat="1" applyFont="1" applyBorder="1" applyAlignment="1">
      <alignment horizontal="center" vertical="center" wrapText="1"/>
    </xf>
    <xf numFmtId="0" fontId="80" fillId="0" borderId="68" xfId="7" applyFont="1" applyBorder="1" applyAlignment="1" applyProtection="1">
      <alignment horizontal="center" vertical="top" wrapText="1"/>
      <protection locked="0"/>
    </xf>
    <xf numFmtId="0" fontId="80" fillId="0" borderId="69" xfId="7" applyFont="1" applyBorder="1" applyAlignment="1" applyProtection="1">
      <alignment horizontal="center" vertical="top" wrapText="1"/>
      <protection locked="0"/>
    </xf>
    <xf numFmtId="0" fontId="105" fillId="0" borderId="75" xfId="7" applyFont="1" applyBorder="1" applyAlignment="1" applyProtection="1">
      <alignment vertical="top" wrapText="1"/>
      <protection locked="0"/>
    </xf>
    <xf numFmtId="0" fontId="105" fillId="0" borderId="15" xfId="7" applyFont="1" applyBorder="1" applyAlignment="1" applyProtection="1">
      <alignment vertical="top" wrapText="1"/>
      <protection locked="0"/>
    </xf>
    <xf numFmtId="0" fontId="105" fillId="0" borderId="76" xfId="7" applyFont="1" applyBorder="1" applyAlignment="1" applyProtection="1">
      <alignment vertical="top" wrapText="1"/>
      <protection locked="0"/>
    </xf>
    <xf numFmtId="0" fontId="80" fillId="0" borderId="75" xfId="7" applyFont="1" applyBorder="1" applyAlignment="1" applyProtection="1">
      <alignment vertical="top" wrapText="1"/>
      <protection locked="0"/>
    </xf>
    <xf numFmtId="0" fontId="80" fillId="0" borderId="15" xfId="7" applyFont="1" applyBorder="1" applyAlignment="1" applyProtection="1">
      <alignment vertical="top" wrapText="1"/>
      <protection locked="0"/>
    </xf>
    <xf numFmtId="0" fontId="80" fillId="0" borderId="76" xfId="7" applyFont="1" applyBorder="1" applyAlignment="1" applyProtection="1">
      <alignment vertical="top" wrapText="1"/>
      <protection locked="0"/>
    </xf>
    <xf numFmtId="0" fontId="105" fillId="0" borderId="68" xfId="7" applyFont="1" applyBorder="1" applyAlignment="1" applyProtection="1">
      <alignment horizontal="center" vertical="top" wrapText="1"/>
      <protection locked="0"/>
    </xf>
    <xf numFmtId="0" fontId="105" fillId="0" borderId="69" xfId="7" applyFont="1" applyBorder="1" applyAlignment="1" applyProtection="1">
      <alignment horizontal="center" vertical="top" wrapText="1"/>
      <protection locked="0"/>
    </xf>
    <xf numFmtId="0" fontId="105" fillId="0" borderId="70" xfId="7" applyFont="1" applyBorder="1" applyAlignment="1" applyProtection="1">
      <alignment vertical="top" wrapText="1"/>
      <protection locked="0"/>
    </xf>
    <xf numFmtId="0" fontId="105" fillId="0" borderId="0" xfId="7" applyFont="1" applyBorder="1" applyAlignment="1" applyProtection="1">
      <alignment vertical="top" wrapText="1"/>
      <protection locked="0"/>
    </xf>
    <xf numFmtId="0" fontId="105" fillId="0" borderId="71" xfId="7" applyFont="1" applyBorder="1" applyAlignment="1" applyProtection="1">
      <alignment vertical="top" wrapText="1"/>
      <protection locked="0"/>
    </xf>
    <xf numFmtId="0" fontId="90" fillId="0" borderId="46" xfId="4" quotePrefix="1" applyNumberFormat="1" applyFont="1" applyBorder="1" applyAlignment="1">
      <alignment horizontal="left" vertical="top" wrapText="1" indent="2"/>
    </xf>
    <xf numFmtId="0" fontId="90" fillId="0" borderId="0" xfId="4" quotePrefix="1" applyNumberFormat="1" applyFont="1" applyBorder="1" applyAlignment="1">
      <alignment horizontal="left" vertical="top" wrapText="1" indent="2"/>
    </xf>
    <xf numFmtId="0" fontId="90" fillId="0" borderId="0" xfId="4" applyNumberFormat="1" applyFont="1" applyBorder="1" applyAlignment="1">
      <alignment horizontal="left" vertical="top" wrapText="1" indent="2"/>
    </xf>
    <xf numFmtId="0" fontId="92" fillId="0" borderId="0" xfId="4" applyFont="1" applyAlignment="1">
      <alignment horizontal="left" vertical="top" wrapText="1" indent="2"/>
    </xf>
    <xf numFmtId="0" fontId="90" fillId="0" borderId="0" xfId="4" applyNumberFormat="1" applyFont="1" applyAlignment="1">
      <alignment horizontal="left" vertical="top" wrapText="1" indent="2"/>
    </xf>
    <xf numFmtId="0" fontId="100" fillId="0" borderId="128" xfId="4" applyFont="1" applyBorder="1" applyAlignment="1">
      <alignment horizontal="center" vertical="center" wrapText="1"/>
    </xf>
    <xf numFmtId="0" fontId="86" fillId="0" borderId="8" xfId="4" applyNumberFormat="1" applyFont="1" applyBorder="1" applyAlignment="1">
      <alignment horizontal="left" vertical="center" indent="1"/>
    </xf>
    <xf numFmtId="0" fontId="86" fillId="0" borderId="8" xfId="4" applyNumberFormat="1" applyFont="1" applyBorder="1" applyAlignment="1">
      <alignment horizontal="left" vertical="center"/>
    </xf>
    <xf numFmtId="0" fontId="86" fillId="19" borderId="6" xfId="4" applyNumberFormat="1" applyFont="1" applyFill="1" applyBorder="1" applyAlignment="1">
      <alignment horizontal="left" vertical="top" wrapText="1"/>
    </xf>
    <xf numFmtId="0" fontId="86" fillId="19" borderId="0" xfId="4" applyFont="1" applyFill="1" applyBorder="1" applyAlignment="1">
      <alignment vertical="top"/>
    </xf>
    <xf numFmtId="0" fontId="86" fillId="19" borderId="7" xfId="4" applyFont="1" applyFill="1" applyBorder="1" applyAlignment="1">
      <alignment vertical="top"/>
    </xf>
    <xf numFmtId="166" fontId="86" fillId="0" borderId="14" xfId="4" applyNumberFormat="1" applyFont="1" applyBorder="1" applyAlignment="1">
      <alignment horizontal="left" vertical="center" indent="1"/>
    </xf>
    <xf numFmtId="0" fontId="91" fillId="0" borderId="9" xfId="4" applyNumberFormat="1" applyFont="1" applyBorder="1" applyAlignment="1">
      <alignment horizontal="center" vertical="center"/>
    </xf>
    <xf numFmtId="0" fontId="92" fillId="0" borderId="8" xfId="4" applyFont="1" applyBorder="1" applyAlignment="1">
      <alignment horizontal="center" vertical="center"/>
    </xf>
    <xf numFmtId="0" fontId="92" fillId="0" borderId="10" xfId="4" applyFont="1" applyBorder="1" applyAlignment="1">
      <alignment horizontal="center" vertical="center"/>
    </xf>
    <xf numFmtId="0" fontId="90" fillId="0" borderId="14" xfId="4" applyNumberFormat="1" applyFont="1" applyBorder="1" applyAlignment="1">
      <alignment horizontal="left" vertical="center" wrapText="1"/>
    </xf>
    <xf numFmtId="0" fontId="92" fillId="0" borderId="14" xfId="4" applyFont="1" applyBorder="1" applyAlignment="1">
      <alignment horizontal="left" vertical="center" wrapText="1"/>
    </xf>
    <xf numFmtId="0" fontId="92" fillId="0" borderId="19" xfId="4" applyFont="1" applyBorder="1" applyAlignment="1">
      <alignment horizontal="left" vertical="center" wrapText="1"/>
    </xf>
    <xf numFmtId="0" fontId="91" fillId="0" borderId="14" xfId="4" applyNumberFormat="1" applyFont="1" applyBorder="1" applyAlignment="1">
      <alignment vertical="center"/>
    </xf>
    <xf numFmtId="0" fontId="91" fillId="0" borderId="19" xfId="4" applyNumberFormat="1" applyFont="1" applyBorder="1" applyAlignment="1">
      <alignment vertical="center"/>
    </xf>
    <xf numFmtId="0" fontId="100" fillId="0" borderId="128" xfId="4" applyNumberFormat="1" applyFont="1" applyBorder="1" applyAlignment="1">
      <alignment horizontal="center"/>
    </xf>
    <xf numFmtId="0" fontId="92" fillId="0" borderId="149" xfId="4" applyNumberFormat="1" applyFont="1" applyBorder="1" applyAlignment="1" applyProtection="1">
      <alignment horizontal="center"/>
      <protection locked="0"/>
    </xf>
    <xf numFmtId="171" fontId="92" fillId="0" borderId="149" xfId="4" applyNumberFormat="1" applyFont="1" applyBorder="1" applyAlignment="1" applyProtection="1">
      <alignment horizontal="center"/>
      <protection locked="0"/>
    </xf>
    <xf numFmtId="0" fontId="92" fillId="0" borderId="149" xfId="4" applyNumberFormat="1" applyFont="1" applyBorder="1" applyAlignment="1" applyProtection="1">
      <alignment horizontal="center" vertical="center"/>
      <protection locked="0"/>
    </xf>
    <xf numFmtId="0" fontId="110" fillId="0" borderId="0" xfId="0" applyFont="1" applyAlignment="1">
      <alignment vertical="top" wrapText="1"/>
    </xf>
    <xf numFmtId="0" fontId="101" fillId="23" borderId="21" xfId="4" applyFont="1" applyFill="1" applyBorder="1" applyAlignment="1">
      <alignment horizontal="center" vertical="center" wrapText="1"/>
    </xf>
    <xf numFmtId="0" fontId="101" fillId="23" borderId="14" xfId="4" applyFont="1" applyFill="1" applyBorder="1" applyAlignment="1">
      <alignment horizontal="center" vertical="center" wrapText="1"/>
    </xf>
    <xf numFmtId="0" fontId="101" fillId="23" borderId="19" xfId="4" applyFont="1" applyFill="1" applyBorder="1" applyAlignment="1">
      <alignment horizontal="center" vertical="center" wrapText="1"/>
    </xf>
    <xf numFmtId="0" fontId="92" fillId="0" borderId="0" xfId="4" applyFont="1" applyBorder="1" applyAlignment="1">
      <alignment wrapText="1"/>
    </xf>
    <xf numFmtId="0" fontId="152" fillId="0" borderId="150" xfId="4" applyFont="1" applyBorder="1" applyAlignment="1">
      <alignment horizontal="center" vertical="center" wrapText="1"/>
    </xf>
    <xf numFmtId="0" fontId="152" fillId="0" borderId="0" xfId="4" applyFont="1" applyBorder="1" applyAlignment="1">
      <alignment horizontal="center" vertical="center" wrapText="1"/>
    </xf>
    <xf numFmtId="0" fontId="152" fillId="0" borderId="151" xfId="4" applyFont="1" applyBorder="1" applyAlignment="1">
      <alignment horizontal="center" vertical="center" wrapText="1"/>
    </xf>
    <xf numFmtId="0" fontId="152" fillId="0" borderId="152" xfId="4" applyFont="1" applyBorder="1" applyAlignment="1">
      <alignment horizontal="center" vertical="center" wrapText="1"/>
    </xf>
    <xf numFmtId="0" fontId="152" fillId="0" borderId="153" xfId="4" applyFont="1" applyBorder="1" applyAlignment="1">
      <alignment horizontal="center" vertical="center" wrapText="1"/>
    </xf>
    <xf numFmtId="0" fontId="152" fillId="0" borderId="154" xfId="4" applyFont="1" applyBorder="1" applyAlignment="1">
      <alignment horizontal="center" vertical="center" wrapText="1"/>
    </xf>
    <xf numFmtId="0" fontId="133" fillId="0" borderId="21" xfId="4" applyNumberFormat="1" applyFont="1" applyBorder="1" applyAlignment="1">
      <alignment vertical="top" wrapText="1"/>
    </xf>
    <xf numFmtId="0" fontId="133" fillId="0" borderId="14" xfId="4" applyNumberFormat="1" applyFont="1" applyBorder="1" applyAlignment="1">
      <alignment vertical="top" wrapText="1"/>
    </xf>
    <xf numFmtId="0" fontId="133" fillId="0" borderId="19" xfId="4" applyNumberFormat="1" applyFont="1" applyBorder="1" applyAlignment="1">
      <alignment vertical="top" wrapText="1"/>
    </xf>
    <xf numFmtId="0" fontId="86" fillId="0" borderId="3" xfId="4" applyFont="1" applyBorder="1" applyAlignment="1">
      <alignment vertical="top" wrapText="1"/>
    </xf>
    <xf numFmtId="0" fontId="86" fillId="0" borderId="4" xfId="4" applyFont="1" applyBorder="1" applyAlignment="1">
      <alignment vertical="top" wrapText="1"/>
    </xf>
    <xf numFmtId="0" fontId="86" fillId="0" borderId="5" xfId="4" applyFont="1" applyBorder="1" applyAlignment="1">
      <alignment vertical="top" wrapText="1"/>
    </xf>
    <xf numFmtId="0" fontId="101" fillId="0" borderId="38" xfId="4" applyFont="1" applyBorder="1" applyAlignment="1">
      <alignment horizontal="center" vertical="center" wrapText="1"/>
    </xf>
    <xf numFmtId="0" fontId="101" fillId="0" borderId="39" xfId="4" applyFont="1" applyBorder="1" applyAlignment="1">
      <alignment horizontal="center" vertical="center" wrapText="1"/>
    </xf>
    <xf numFmtId="0" fontId="101" fillId="0" borderId="35" xfId="4" applyFont="1" applyBorder="1" applyAlignment="1">
      <alignment horizontal="center" vertical="center" wrapText="1"/>
    </xf>
    <xf numFmtId="0" fontId="110" fillId="0" borderId="46" xfId="4" applyFont="1" applyBorder="1" applyAlignment="1">
      <alignment vertical="top"/>
    </xf>
    <xf numFmtId="0" fontId="110" fillId="0" borderId="0" xfId="4" applyFont="1" applyBorder="1" applyAlignment="1">
      <alignment vertical="top"/>
    </xf>
    <xf numFmtId="0" fontId="110" fillId="0" borderId="44" xfId="4" applyFont="1" applyBorder="1" applyAlignment="1">
      <alignment vertical="top"/>
    </xf>
    <xf numFmtId="0" fontId="110" fillId="0" borderId="45" xfId="4" applyFont="1" applyBorder="1" applyAlignment="1">
      <alignment vertical="top"/>
    </xf>
    <xf numFmtId="0" fontId="110" fillId="0" borderId="34" xfId="4" applyFont="1" applyBorder="1" applyAlignment="1">
      <alignment vertical="top"/>
    </xf>
    <xf numFmtId="0" fontId="110" fillId="0" borderId="41" xfId="4" applyFont="1" applyBorder="1" applyAlignment="1">
      <alignment vertical="top"/>
    </xf>
    <xf numFmtId="0" fontId="153" fillId="23" borderId="9" xfId="0" applyFont="1" applyFill="1" applyBorder="1" applyAlignment="1">
      <alignment horizontal="center" vertical="center"/>
    </xf>
    <xf numFmtId="0" fontId="153" fillId="23" borderId="8" xfId="0" applyFont="1" applyFill="1" applyBorder="1" applyAlignment="1">
      <alignment horizontal="center" vertical="center"/>
    </xf>
    <xf numFmtId="0" fontId="153" fillId="23" borderId="109" xfId="0" applyFont="1" applyFill="1" applyBorder="1" applyAlignment="1">
      <alignment horizontal="center" vertical="center"/>
    </xf>
    <xf numFmtId="164" fontId="153" fillId="23" borderId="6" xfId="0" applyNumberFormat="1" applyFont="1" applyFill="1" applyBorder="1" applyAlignment="1">
      <alignment horizontal="center" vertical="center"/>
    </xf>
    <xf numFmtId="164" fontId="153" fillId="23" borderId="0" xfId="0" applyNumberFormat="1" applyFont="1" applyFill="1" applyBorder="1" applyAlignment="1">
      <alignment horizontal="center" vertical="center"/>
    </xf>
    <xf numFmtId="164" fontId="153" fillId="23" borderId="50" xfId="0" applyNumberFormat="1" applyFont="1" applyFill="1" applyBorder="1" applyAlignment="1">
      <alignment horizontal="center" vertical="center"/>
    </xf>
    <xf numFmtId="164" fontId="94" fillId="23" borderId="9" xfId="0" applyNumberFormat="1" applyFont="1" applyFill="1" applyBorder="1" applyAlignment="1">
      <alignment horizontal="center" vertical="top"/>
    </xf>
    <xf numFmtId="164" fontId="124" fillId="23" borderId="8" xfId="0" applyNumberFormat="1" applyFont="1" applyFill="1" applyBorder="1" applyAlignment="1">
      <alignment horizontal="center" vertical="top"/>
    </xf>
    <xf numFmtId="164" fontId="124" fillId="23" borderId="109" xfId="0" applyNumberFormat="1" applyFont="1" applyFill="1" applyBorder="1" applyAlignment="1">
      <alignment horizontal="center" vertical="top"/>
    </xf>
    <xf numFmtId="0" fontId="124" fillId="0" borderId="14" xfId="0" applyFont="1" applyBorder="1" applyAlignment="1">
      <alignment horizontal="left" vertical="top" wrapText="1"/>
    </xf>
    <xf numFmtId="0" fontId="86" fillId="0" borderId="19" xfId="0" applyFont="1" applyBorder="1" applyAlignment="1">
      <alignment horizontal="left" vertical="top" wrapText="1"/>
    </xf>
    <xf numFmtId="0" fontId="86" fillId="0" borderId="14" xfId="0" applyFont="1" applyBorder="1" applyAlignment="1">
      <alignment vertical="top" wrapText="1"/>
    </xf>
    <xf numFmtId="0" fontId="92" fillId="0" borderId="19" xfId="0" applyFont="1" applyBorder="1" applyAlignment="1">
      <alignment wrapText="1"/>
    </xf>
    <xf numFmtId="0" fontId="124" fillId="0" borderId="8" xfId="0" applyNumberFormat="1" applyFont="1" applyBorder="1" applyAlignment="1">
      <alignment horizontal="left" vertical="center" wrapText="1"/>
    </xf>
    <xf numFmtId="0" fontId="124" fillId="0" borderId="0" xfId="0" applyNumberFormat="1" applyFont="1" applyBorder="1" applyAlignment="1">
      <alignment horizontal="left" vertical="center" wrapText="1"/>
    </xf>
    <xf numFmtId="0" fontId="86" fillId="0" borderId="7" xfId="0" applyFont="1" applyBorder="1" applyAlignment="1">
      <alignment vertical="center" wrapText="1"/>
    </xf>
    <xf numFmtId="0" fontId="124" fillId="0" borderId="14" xfId="0" applyNumberFormat="1" applyFont="1" applyBorder="1" applyAlignment="1">
      <alignment horizontal="left" vertical="center" wrapText="1"/>
    </xf>
    <xf numFmtId="0" fontId="86" fillId="0" borderId="19" xfId="0" applyFont="1" applyBorder="1" applyAlignment="1"/>
    <xf numFmtId="0" fontId="101" fillId="0" borderId="0" xfId="4" applyNumberFormat="1" applyFont="1" applyAlignment="1" applyProtection="1">
      <alignment horizontal="center" vertical="center"/>
    </xf>
    <xf numFmtId="0" fontId="86" fillId="0" borderId="38" xfId="4" applyNumberFormat="1" applyFont="1" applyBorder="1" applyProtection="1"/>
    <xf numFmtId="0" fontId="86" fillId="0" borderId="39" xfId="4" applyNumberFormat="1" applyFont="1" applyBorder="1" applyProtection="1"/>
    <xf numFmtId="0" fontId="101" fillId="0" borderId="45" xfId="4" applyNumberFormat="1" applyFont="1" applyBorder="1" applyAlignment="1" applyProtection="1"/>
    <xf numFmtId="0" fontId="101" fillId="0" borderId="34" xfId="4" applyFont="1" applyBorder="1" applyAlignment="1" applyProtection="1"/>
    <xf numFmtId="0" fontId="101" fillId="0" borderId="41" xfId="4" applyFont="1" applyBorder="1" applyAlignment="1" applyProtection="1"/>
    <xf numFmtId="0" fontId="101" fillId="0" borderId="46" xfId="4" applyNumberFormat="1" applyFont="1" applyBorder="1" applyAlignment="1" applyProtection="1">
      <alignment horizontal="left" indent="1"/>
    </xf>
    <xf numFmtId="0" fontId="101" fillId="0" borderId="0" xfId="4" applyNumberFormat="1" applyFont="1" applyBorder="1" applyAlignment="1" applyProtection="1">
      <alignment horizontal="left" indent="1"/>
    </xf>
    <xf numFmtId="0" fontId="101" fillId="0" borderId="44" xfId="4" applyNumberFormat="1" applyFont="1" applyBorder="1" applyAlignment="1" applyProtection="1">
      <alignment horizontal="left" indent="1"/>
    </xf>
    <xf numFmtId="0" fontId="110" fillId="0" borderId="46" xfId="4" applyNumberFormat="1" applyFont="1" applyBorder="1" applyAlignment="1" applyProtection="1"/>
    <xf numFmtId="0" fontId="110" fillId="0" borderId="0" xfId="4" applyFont="1" applyBorder="1" applyAlignment="1" applyProtection="1"/>
    <xf numFmtId="0" fontId="110" fillId="0" borderId="44" xfId="4" applyFont="1" applyBorder="1" applyAlignment="1" applyProtection="1"/>
    <xf numFmtId="0" fontId="101" fillId="0" borderId="39" xfId="4" applyNumberFormat="1" applyFont="1" applyBorder="1" applyAlignment="1" applyProtection="1">
      <alignment horizontal="left" indent="1"/>
      <protection locked="0"/>
    </xf>
    <xf numFmtId="0" fontId="101" fillId="0" borderId="39" xfId="4" applyFont="1" applyBorder="1" applyAlignment="1" applyProtection="1">
      <alignment horizontal="left" indent="1"/>
      <protection locked="0"/>
    </xf>
    <xf numFmtId="0" fontId="101" fillId="0" borderId="35" xfId="4" applyFont="1" applyBorder="1" applyAlignment="1" applyProtection="1">
      <alignment horizontal="left" indent="1"/>
      <protection locked="0"/>
    </xf>
    <xf numFmtId="0" fontId="92" fillId="0" borderId="0" xfId="4" applyFont="1" applyAlignment="1">
      <alignment horizontal="center" vertical="center"/>
    </xf>
    <xf numFmtId="0" fontId="101" fillId="0" borderId="45" xfId="4" applyNumberFormat="1" applyFont="1" applyBorder="1" applyAlignment="1" applyProtection="1">
      <alignment horizontal="left" indent="1"/>
    </xf>
    <xf numFmtId="0" fontId="101" fillId="0" borderId="34" xfId="4" applyFont="1" applyBorder="1" applyAlignment="1" applyProtection="1">
      <alignment horizontal="left" indent="1"/>
    </xf>
    <xf numFmtId="0" fontId="101" fillId="0" borderId="41" xfId="4" applyFont="1" applyBorder="1" applyAlignment="1" applyProtection="1">
      <alignment horizontal="left" indent="1"/>
    </xf>
    <xf numFmtId="165" fontId="101" fillId="0" borderId="45" xfId="4" applyNumberFormat="1" applyFont="1" applyBorder="1" applyAlignment="1" applyProtection="1">
      <alignment horizontal="left" indent="1"/>
    </xf>
    <xf numFmtId="165" fontId="101" fillId="0" borderId="41" xfId="4" applyNumberFormat="1" applyFont="1" applyBorder="1" applyAlignment="1" applyProtection="1">
      <alignment horizontal="left" indent="1"/>
    </xf>
    <xf numFmtId="0" fontId="101" fillId="0" borderId="41" xfId="4" applyNumberFormat="1" applyFont="1" applyBorder="1" applyAlignment="1" applyProtection="1">
      <alignment horizontal="left" indent="1"/>
    </xf>
    <xf numFmtId="0" fontId="101" fillId="0" borderId="46" xfId="4" applyFont="1" applyBorder="1" applyAlignment="1" applyProtection="1"/>
    <xf numFmtId="0" fontId="101" fillId="0" borderId="0" xfId="4" applyFont="1" applyBorder="1" applyAlignment="1" applyProtection="1"/>
    <xf numFmtId="0" fontId="101" fillId="0" borderId="44" xfId="4" applyFont="1" applyBorder="1" applyAlignment="1" applyProtection="1"/>
    <xf numFmtId="0" fontId="101" fillId="0" borderId="0" xfId="4" applyNumberFormat="1" applyFont="1" applyAlignment="1" applyProtection="1">
      <alignment horizontal="center"/>
    </xf>
    <xf numFmtId="0" fontId="101" fillId="0" borderId="45" xfId="4" applyNumberFormat="1" applyFont="1" applyBorder="1" applyAlignment="1" applyProtection="1">
      <alignment horizontal="left" indent="1"/>
      <protection locked="0"/>
    </xf>
    <xf numFmtId="0" fontId="101" fillId="0" borderId="34" xfId="4" applyFont="1" applyBorder="1" applyAlignment="1">
      <alignment horizontal="left" indent="1"/>
    </xf>
    <xf numFmtId="0" fontId="101" fillId="0" borderId="41" xfId="4" applyFont="1" applyBorder="1" applyAlignment="1">
      <alignment horizontal="left" indent="1"/>
    </xf>
    <xf numFmtId="0" fontId="101" fillId="0" borderId="46" xfId="4" applyNumberFormat="1" applyFont="1" applyBorder="1" applyAlignment="1" applyProtection="1">
      <alignment horizontal="left" indent="1"/>
      <protection locked="0"/>
    </xf>
    <xf numFmtId="0" fontId="101" fillId="0" borderId="0" xfId="4" applyFont="1" applyBorder="1" applyAlignment="1">
      <alignment horizontal="left" indent="1"/>
    </xf>
    <xf numFmtId="0" fontId="101" fillId="0" borderId="44" xfId="4" applyFont="1" applyBorder="1" applyAlignment="1">
      <alignment horizontal="left" indent="1"/>
    </xf>
    <xf numFmtId="0" fontId="101" fillId="0" borderId="0" xfId="4" applyFont="1" applyBorder="1" applyAlignment="1" applyProtection="1">
      <alignment horizontal="left" indent="1"/>
    </xf>
    <xf numFmtId="0" fontId="101" fillId="0" borderId="44" xfId="4" applyFont="1" applyBorder="1" applyAlignment="1" applyProtection="1">
      <alignment horizontal="left" indent="1"/>
    </xf>
    <xf numFmtId="0" fontId="92" fillId="0" borderId="45" xfId="4" applyNumberFormat="1" applyFont="1" applyBorder="1" applyAlignment="1" applyProtection="1">
      <alignment horizontal="left" vertical="center" indent="1"/>
    </xf>
    <xf numFmtId="0" fontId="92" fillId="0" borderId="34" xfId="4" applyFont="1" applyBorder="1" applyAlignment="1" applyProtection="1">
      <alignment horizontal="left" vertical="center" indent="1"/>
    </xf>
    <xf numFmtId="0" fontId="92" fillId="0" borderId="41" xfId="4" applyFont="1" applyBorder="1" applyAlignment="1" applyProtection="1">
      <alignment horizontal="left" vertical="center" indent="1"/>
    </xf>
    <xf numFmtId="0" fontId="101" fillId="0" borderId="46" xfId="4" applyNumberFormat="1" applyFont="1" applyBorder="1" applyAlignment="1" applyProtection="1"/>
    <xf numFmtId="0" fontId="101" fillId="0" borderId="46" xfId="4" applyNumberFormat="1" applyFont="1" applyBorder="1" applyAlignment="1" applyProtection="1">
      <alignment horizontal="left" vertical="center" indent="1"/>
    </xf>
    <xf numFmtId="0" fontId="101" fillId="0" borderId="0" xfId="4" applyNumberFormat="1" applyFont="1" applyBorder="1" applyAlignment="1" applyProtection="1">
      <alignment horizontal="left" vertical="center" indent="1"/>
    </xf>
    <xf numFmtId="0" fontId="101" fillId="0" borderId="44" xfId="4" applyNumberFormat="1" applyFont="1" applyBorder="1" applyAlignment="1" applyProtection="1">
      <alignment horizontal="left" vertical="center" indent="1"/>
    </xf>
    <xf numFmtId="0" fontId="92" fillId="0" borderId="45" xfId="4" applyNumberFormat="1" applyFont="1" applyBorder="1" applyProtection="1"/>
    <xf numFmtId="0" fontId="92" fillId="0" borderId="34" xfId="4" applyNumberFormat="1" applyFont="1" applyBorder="1" applyProtection="1"/>
    <xf numFmtId="0" fontId="92" fillId="0" borderId="41" xfId="4" applyNumberFormat="1" applyFont="1" applyBorder="1" applyProtection="1"/>
    <xf numFmtId="0" fontId="85" fillId="0" borderId="0" xfId="4" applyFont="1" applyAlignment="1">
      <alignment horizontal="center" vertical="center"/>
    </xf>
    <xf numFmtId="174" fontId="85" fillId="0" borderId="0" xfId="4" applyNumberFormat="1" applyFont="1" applyAlignment="1">
      <alignment horizontal="center" vertical="center"/>
    </xf>
    <xf numFmtId="174" fontId="92" fillId="0" borderId="0" xfId="4" applyNumberFormat="1" applyFont="1" applyAlignment="1">
      <alignment horizontal="center" vertical="center"/>
    </xf>
    <xf numFmtId="0" fontId="92" fillId="0" borderId="55" xfId="4" applyFont="1" applyBorder="1" applyAlignment="1" applyProtection="1">
      <protection locked="0"/>
    </xf>
    <xf numFmtId="0" fontId="101" fillId="0" borderId="0" xfId="4" applyFont="1" applyAlignment="1" applyProtection="1">
      <alignment horizontal="center" vertical="center"/>
    </xf>
    <xf numFmtId="174" fontId="101" fillId="0" borderId="0" xfId="4" applyNumberFormat="1" applyFont="1" applyAlignment="1" applyProtection="1">
      <alignment horizontal="center" vertical="center"/>
    </xf>
    <xf numFmtId="0" fontId="92" fillId="0" borderId="55" xfId="4" applyFont="1" applyBorder="1" applyAlignment="1" applyProtection="1">
      <alignment horizontal="left"/>
      <protection locked="0"/>
    </xf>
    <xf numFmtId="0" fontId="101" fillId="0" borderId="0" xfId="4" quotePrefix="1" applyFont="1" applyAlignment="1" applyProtection="1">
      <alignment horizontal="center" vertical="center"/>
    </xf>
    <xf numFmtId="0" fontId="101" fillId="0" borderId="0" xfId="4" applyNumberFormat="1" applyFont="1" applyAlignment="1">
      <alignment horizontal="center"/>
    </xf>
    <xf numFmtId="165" fontId="101" fillId="0" borderId="0" xfId="4" applyNumberFormat="1" applyFont="1" applyAlignment="1" applyProtection="1">
      <alignment horizontal="center" vertical="center"/>
    </xf>
    <xf numFmtId="165" fontId="85" fillId="0" borderId="0" xfId="4" applyNumberFormat="1" applyFont="1" applyAlignment="1" applyProtection="1">
      <alignment horizontal="center" vertical="center"/>
    </xf>
    <xf numFmtId="0" fontId="85" fillId="0" borderId="0" xfId="4" applyNumberFormat="1" applyFont="1" applyAlignment="1" applyProtection="1">
      <alignment horizontal="center" vertical="center"/>
    </xf>
    <xf numFmtId="3" fontId="86" fillId="0" borderId="63" xfId="4" applyNumberFormat="1" applyFont="1" applyBorder="1" applyAlignment="1" applyProtection="1">
      <alignment horizontal="right" indent="1"/>
      <protection locked="0"/>
    </xf>
    <xf numFmtId="0" fontId="90" fillId="0" borderId="0" xfId="4" applyFont="1" applyAlignment="1" applyProtection="1">
      <alignment horizontal="left" vertical="center" wrapText="1"/>
    </xf>
    <xf numFmtId="0" fontId="86" fillId="0" borderId="0" xfId="4" applyFont="1" applyBorder="1" applyAlignment="1" applyProtection="1">
      <alignment vertical="center" wrapText="1"/>
      <protection locked="0"/>
    </xf>
    <xf numFmtId="5" fontId="101" fillId="0" borderId="62" xfId="4" applyNumberFormat="1" applyFont="1" applyBorder="1" applyAlignment="1" applyProtection="1">
      <protection locked="0"/>
    </xf>
    <xf numFmtId="0" fontId="101" fillId="0" borderId="110" xfId="4" applyFont="1" applyBorder="1" applyAlignment="1" applyProtection="1">
      <protection locked="0"/>
    </xf>
    <xf numFmtId="0" fontId="90" fillId="0" borderId="0" xfId="4" applyFont="1" applyBorder="1" applyAlignment="1" applyProtection="1">
      <alignment horizontal="left" vertical="top" wrapText="1"/>
    </xf>
    <xf numFmtId="0" fontId="86" fillId="0" borderId="0" xfId="4" applyFont="1" applyAlignment="1" applyProtection="1">
      <alignment horizontal="left" vertical="center" wrapText="1"/>
      <protection locked="0"/>
    </xf>
    <xf numFmtId="0" fontId="85" fillId="0" borderId="0" xfId="4" applyFont="1" applyAlignment="1" applyProtection="1">
      <alignment horizontal="center"/>
    </xf>
    <xf numFmtId="0" fontId="85" fillId="0" borderId="15" xfId="4" applyFont="1" applyBorder="1" applyAlignment="1" applyProtection="1">
      <alignment horizontal="center"/>
    </xf>
    <xf numFmtId="0" fontId="101" fillId="0" borderId="0" xfId="4" applyNumberFormat="1" applyFont="1" applyBorder="1" applyAlignment="1" applyProtection="1">
      <alignment horizontal="center"/>
    </xf>
    <xf numFmtId="0" fontId="85" fillId="0" borderId="0" xfId="4" applyFont="1" applyAlignment="1" applyProtection="1">
      <alignment horizontal="center" vertical="center" readingOrder="1"/>
    </xf>
    <xf numFmtId="0" fontId="85" fillId="0" borderId="0" xfId="4" applyFont="1" applyAlignment="1" applyProtection="1">
      <alignment horizontal="center" vertical="center"/>
    </xf>
    <xf numFmtId="170" fontId="92" fillId="0" borderId="34" xfId="4" applyNumberFormat="1" applyFont="1" applyBorder="1" applyAlignment="1" applyProtection="1">
      <alignment horizontal="center"/>
      <protection locked="0"/>
    </xf>
    <xf numFmtId="0" fontId="90" fillId="0" borderId="62" xfId="4" applyFont="1" applyBorder="1" applyAlignment="1" applyProtection="1">
      <alignment horizontal="left" vertical="center"/>
      <protection locked="0"/>
    </xf>
    <xf numFmtId="0" fontId="90" fillId="0" borderId="57" xfId="4" applyFont="1" applyBorder="1" applyAlignment="1" applyProtection="1">
      <alignment horizontal="left" vertical="center"/>
      <protection locked="0"/>
    </xf>
    <xf numFmtId="0" fontId="90" fillId="0" borderId="110" xfId="4" applyFont="1" applyBorder="1" applyAlignment="1" applyProtection="1">
      <alignment horizontal="left" vertical="center"/>
      <protection locked="0"/>
    </xf>
    <xf numFmtId="38" fontId="90" fillId="0" borderId="63" xfId="4" applyNumberFormat="1" applyFont="1" applyBorder="1" applyAlignment="1" applyProtection="1">
      <alignment horizontal="right" vertical="center"/>
      <protection locked="0"/>
    </xf>
    <xf numFmtId="38" fontId="90" fillId="0" borderId="62" xfId="4" applyNumberFormat="1" applyFont="1" applyBorder="1" applyAlignment="1" applyProtection="1">
      <alignment horizontal="right" vertical="center"/>
      <protection locked="0"/>
    </xf>
    <xf numFmtId="38" fontId="90" fillId="0" borderId="57" xfId="4" applyNumberFormat="1" applyFont="1" applyBorder="1" applyAlignment="1" applyProtection="1">
      <alignment horizontal="right" vertical="center"/>
      <protection locked="0"/>
    </xf>
    <xf numFmtId="38" fontId="90" fillId="0" borderId="110" xfId="4" applyNumberFormat="1" applyFont="1" applyBorder="1" applyAlignment="1" applyProtection="1">
      <alignment horizontal="right" vertical="center"/>
      <protection locked="0"/>
    </xf>
    <xf numFmtId="0" fontId="91" fillId="0" borderId="62" xfId="4" applyFont="1" applyBorder="1" applyAlignment="1" applyProtection="1">
      <alignment horizontal="center" vertical="center"/>
      <protection locked="0"/>
    </xf>
    <xf numFmtId="0" fontId="91" fillId="0" borderId="57" xfId="4" applyFont="1" applyBorder="1" applyAlignment="1" applyProtection="1">
      <alignment horizontal="center" vertical="center"/>
      <protection locked="0"/>
    </xf>
    <xf numFmtId="0" fontId="91" fillId="0" borderId="110" xfId="4" applyFont="1" applyBorder="1" applyAlignment="1" applyProtection="1">
      <alignment horizontal="center" vertical="center"/>
      <protection locked="0"/>
    </xf>
    <xf numFmtId="6" fontId="90" fillId="0" borderId="63" xfId="4" applyNumberFormat="1" applyFont="1" applyBorder="1" applyAlignment="1" applyProtection="1">
      <alignment horizontal="right" vertical="center"/>
      <protection locked="0"/>
    </xf>
    <xf numFmtId="6" fontId="90" fillId="0" borderId="62" xfId="4" applyNumberFormat="1" applyFont="1" applyBorder="1" applyProtection="1">
      <protection locked="0"/>
    </xf>
    <xf numFmtId="6" fontId="90" fillId="0" borderId="110" xfId="4" applyNumberFormat="1" applyFont="1" applyBorder="1" applyProtection="1">
      <protection locked="0"/>
    </xf>
    <xf numFmtId="0" fontId="92" fillId="0" borderId="64" xfId="4" applyFont="1" applyBorder="1" applyAlignment="1" applyProtection="1">
      <alignment horizontal="center"/>
      <protection locked="0"/>
    </xf>
    <xf numFmtId="0" fontId="90" fillId="0" borderId="62" xfId="4" applyFont="1" applyBorder="1" applyAlignment="1" applyProtection="1">
      <alignment horizontal="center"/>
    </xf>
    <xf numFmtId="0" fontId="90" fillId="0" borderId="57" xfId="4" applyFont="1" applyBorder="1" applyAlignment="1" applyProtection="1">
      <alignment horizontal="center"/>
    </xf>
    <xf numFmtId="0" fontId="90" fillId="0" borderId="110" xfId="4" applyFont="1" applyBorder="1" applyAlignment="1" applyProtection="1">
      <alignment horizontal="center"/>
    </xf>
    <xf numFmtId="0" fontId="101" fillId="0" borderId="0" xfId="4" applyNumberFormat="1" applyFont="1" applyBorder="1" applyAlignment="1" applyProtection="1">
      <alignment horizontal="center" vertical="center" wrapText="1"/>
    </xf>
    <xf numFmtId="0" fontId="92" fillId="0" borderId="0" xfId="4" applyNumberFormat="1" applyFont="1" applyAlignment="1">
      <alignment horizontal="center" vertical="center" wrapText="1"/>
    </xf>
    <xf numFmtId="165" fontId="101" fillId="0" borderId="0" xfId="4" applyNumberFormat="1" applyFont="1" applyBorder="1" applyAlignment="1" applyProtection="1">
      <alignment horizontal="center" vertical="center" wrapText="1"/>
    </xf>
    <xf numFmtId="0" fontId="92" fillId="0" borderId="0" xfId="4" applyFont="1" applyAlignment="1">
      <alignment horizontal="center" vertical="center" wrapText="1"/>
    </xf>
    <xf numFmtId="169" fontId="85" fillId="0" borderId="0" xfId="4" applyNumberFormat="1" applyFont="1" applyAlignment="1" applyProtection="1">
      <alignment horizontal="center" vertical="center" wrapText="1"/>
    </xf>
    <xf numFmtId="0" fontId="86" fillId="0" borderId="0" xfId="4" applyFont="1" applyAlignment="1">
      <alignment horizontal="center" vertical="center" wrapText="1"/>
    </xf>
    <xf numFmtId="0" fontId="92" fillId="0" borderId="34" xfId="4" applyFont="1" applyBorder="1" applyAlignment="1" applyProtection="1">
      <alignment horizontal="center"/>
      <protection locked="0"/>
    </xf>
    <xf numFmtId="0" fontId="92" fillId="0" borderId="0" xfId="4" applyFont="1" applyBorder="1" applyAlignment="1" applyProtection="1">
      <alignment horizontal="left" vertical="top" wrapText="1"/>
      <protection locked="0"/>
    </xf>
    <xf numFmtId="0" fontId="92" fillId="0" borderId="0" xfId="4" applyFont="1" applyAlignment="1" applyProtection="1">
      <alignment horizontal="left" vertical="top" wrapText="1"/>
      <protection locked="0"/>
    </xf>
    <xf numFmtId="0" fontId="85" fillId="0" borderId="0" xfId="4" applyFont="1" applyAlignment="1" applyProtection="1">
      <alignment horizontal="center" vertical="center" wrapText="1"/>
    </xf>
    <xf numFmtId="0" fontId="85" fillId="0" borderId="0" xfId="4" applyFont="1" applyBorder="1" applyAlignment="1" applyProtection="1">
      <alignment horizontal="center" vertical="center" wrapText="1"/>
    </xf>
    <xf numFmtId="0" fontId="92" fillId="0" borderId="0" xfId="4" applyFont="1" applyBorder="1" applyAlignment="1">
      <alignment horizontal="center" vertical="center" wrapText="1"/>
    </xf>
    <xf numFmtId="8" fontId="92" fillId="0" borderId="0" xfId="4" applyNumberFormat="1" applyFont="1" applyAlignment="1" applyProtection="1">
      <alignment horizontal="left" vertical="top" wrapText="1"/>
      <protection locked="0"/>
    </xf>
    <xf numFmtId="0" fontId="101" fillId="0" borderId="64" xfId="4" applyNumberFormat="1" applyFont="1" applyBorder="1" applyAlignment="1" applyProtection="1">
      <alignment horizontal="center"/>
      <protection locked="0"/>
    </xf>
    <xf numFmtId="0" fontId="101" fillId="0" borderId="64" xfId="4" applyFont="1" applyBorder="1" applyAlignment="1" applyProtection="1">
      <alignment horizontal="center"/>
      <protection locked="0"/>
    </xf>
    <xf numFmtId="0" fontId="101" fillId="0" borderId="64" xfId="4" applyFont="1" applyBorder="1" applyAlignment="1" applyProtection="1">
      <alignment horizontal="center" vertical="center"/>
      <protection locked="0"/>
    </xf>
    <xf numFmtId="0" fontId="85" fillId="0" borderId="0" xfId="4" applyNumberFormat="1" applyFont="1" applyBorder="1" applyAlignment="1" applyProtection="1">
      <alignment horizontal="center" vertical="center" wrapText="1"/>
    </xf>
    <xf numFmtId="165" fontId="85" fillId="0" borderId="0" xfId="4" applyNumberFormat="1" applyFont="1" applyBorder="1" applyAlignment="1" applyProtection="1">
      <alignment horizontal="center" vertical="center" wrapText="1"/>
    </xf>
    <xf numFmtId="0" fontId="85" fillId="0" borderId="16" xfId="4" applyFont="1" applyBorder="1" applyAlignment="1" applyProtection="1">
      <alignment horizontal="center" vertical="center" wrapText="1"/>
    </xf>
    <xf numFmtId="0" fontId="85"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 3 2" xfId="6" xr:uid="{00000000-0005-0000-0000-000006000000}"/>
    <cellStyle name="Normal 3 2 2" xfId="7" xr:uid="{00000000-0005-0000-0000-000007000000}"/>
    <cellStyle name="Normal 4" xfId="8" xr:uid="{00000000-0005-0000-0000-000008000000}"/>
    <cellStyle name="Normal 5" xfId="9" xr:uid="{00000000-0005-0000-0000-000009000000}"/>
    <cellStyle name="Normal_AFRPG3" xfId="10" xr:uid="{00000000-0005-0000-0000-00000A000000}"/>
    <cellStyle name="Normal_AFRPG41" xfId="11" xr:uid="{00000000-0005-0000-0000-00000B000000}"/>
    <cellStyle name="Normal_AFRPG47" xfId="12" xr:uid="{00000000-0005-0000-0000-00000C000000}"/>
    <cellStyle name="Normal_AFRPG56" xfId="13" xr:uid="{00000000-0005-0000-0000-00000D000000}"/>
    <cellStyle name="Normal_AFRPG59" xfId="14" xr:uid="{00000000-0005-0000-0000-00000E000000}"/>
    <cellStyle name="Normal_AFRPG63" xfId="15" xr:uid="{00000000-0005-0000-0000-00000F000000}"/>
    <cellStyle name="Normal_AFRPG64" xfId="16" xr:uid="{00000000-0005-0000-0000-000010000000}"/>
    <cellStyle name="Normal_COVER" xfId="17" xr:uid="{00000000-0005-0000-0000-000011000000}"/>
    <cellStyle name="Normal_THRESHOLD CALCULATOR v3" xfId="18"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495590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341663</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527589</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3443373</xdr:colOff>
      <xdr:row>8</xdr:row>
      <xdr:rowOff>76200</xdr:rowOff>
    </xdr:from>
    <xdr:to>
      <xdr:col>0</xdr:col>
      <xdr:colOff>3552969</xdr:colOff>
      <xdr:row>8</xdr:row>
      <xdr:rowOff>139207</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1935" name="Text 1">
          <a:extLst>
            <a:ext uri="{FF2B5EF4-FFF2-40B4-BE49-F238E27FC236}">
              <a16:creationId xmlns:a16="http://schemas.microsoft.com/office/drawing/2014/main" id="{00000000-0008-0000-1D00-0000BF7C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1936" name="Rectangle 2">
          <a:extLst>
            <a:ext uri="{FF2B5EF4-FFF2-40B4-BE49-F238E27FC236}">
              <a16:creationId xmlns:a16="http://schemas.microsoft.com/office/drawing/2014/main" id="{00000000-0008-0000-1D00-0000C07C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2959" name="Text 1">
          <a:extLst>
            <a:ext uri="{FF2B5EF4-FFF2-40B4-BE49-F238E27FC236}">
              <a16:creationId xmlns:a16="http://schemas.microsoft.com/office/drawing/2014/main" id="{00000000-0008-0000-1E00-0000BF8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2960" name="Rectangle 2">
          <a:extLst>
            <a:ext uri="{FF2B5EF4-FFF2-40B4-BE49-F238E27FC236}">
              <a16:creationId xmlns:a16="http://schemas.microsoft.com/office/drawing/2014/main" id="{00000000-0008-0000-1E00-0000C08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3983" name="Text 1">
          <a:extLst>
            <a:ext uri="{FF2B5EF4-FFF2-40B4-BE49-F238E27FC236}">
              <a16:creationId xmlns:a16="http://schemas.microsoft.com/office/drawing/2014/main" id="{00000000-0008-0000-1F00-0000BF84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3984" name="Rectangle 2">
          <a:extLst>
            <a:ext uri="{FF2B5EF4-FFF2-40B4-BE49-F238E27FC236}">
              <a16:creationId xmlns:a16="http://schemas.microsoft.com/office/drawing/2014/main" id="{00000000-0008-0000-1F00-0000C084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5007" name="Text 1">
          <a:extLst>
            <a:ext uri="{FF2B5EF4-FFF2-40B4-BE49-F238E27FC236}">
              <a16:creationId xmlns:a16="http://schemas.microsoft.com/office/drawing/2014/main" id="{00000000-0008-0000-2000-0000BF88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5008" name="Rectangle 2">
          <a:extLst>
            <a:ext uri="{FF2B5EF4-FFF2-40B4-BE49-F238E27FC236}">
              <a16:creationId xmlns:a16="http://schemas.microsoft.com/office/drawing/2014/main" id="{00000000-0008-0000-2000-0000C088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9" t="s">
        <v>405</v>
      </c>
      <c r="J1" s="2010"/>
      <c r="K1" s="2010"/>
      <c r="L1" s="2010"/>
      <c r="M1" s="2010"/>
      <c r="N1" s="2010"/>
      <c r="O1" s="2010"/>
      <c r="P1" s="2010"/>
      <c r="Q1" s="2010"/>
      <c r="R1" s="2010"/>
      <c r="S1" s="2010"/>
    </row>
    <row r="2" spans="1:28" ht="12" customHeight="1" x14ac:dyDescent="0.2">
      <c r="A2" s="47" t="s">
        <v>1993</v>
      </c>
      <c r="D2" s="48"/>
      <c r="I2" s="2011" t="s">
        <v>979</v>
      </c>
      <c r="J2" s="2010"/>
      <c r="K2" s="2010"/>
      <c r="L2" s="2010"/>
      <c r="M2" s="2010"/>
      <c r="N2" s="2010"/>
      <c r="O2" s="2010"/>
      <c r="P2" s="2010"/>
      <c r="Q2" s="2010"/>
      <c r="R2" s="2010"/>
      <c r="S2" s="2010"/>
    </row>
    <row r="3" spans="1:28" ht="12" customHeight="1" x14ac:dyDescent="0.2">
      <c r="A3" s="155" t="s">
        <v>1945</v>
      </c>
      <c r="B3" s="156"/>
      <c r="C3" s="156"/>
      <c r="D3" s="157"/>
      <c r="I3" s="2011" t="s">
        <v>52</v>
      </c>
      <c r="J3" s="2010"/>
      <c r="K3" s="2010"/>
      <c r="L3" s="2010"/>
      <c r="M3" s="2010"/>
      <c r="N3" s="2010"/>
      <c r="O3" s="2010"/>
      <c r="P3" s="2010"/>
      <c r="Q3" s="2010"/>
      <c r="R3" s="2010"/>
      <c r="S3" s="2010"/>
    </row>
    <row r="4" spans="1:28" ht="12" customHeight="1" x14ac:dyDescent="0.2">
      <c r="A4" s="37"/>
      <c r="I4" s="2011" t="s">
        <v>524</v>
      </c>
      <c r="J4" s="2010"/>
      <c r="K4" s="2010"/>
      <c r="L4" s="2010"/>
      <c r="M4" s="2010"/>
      <c r="N4" s="2010"/>
      <c r="O4" s="2010"/>
      <c r="P4" s="2010"/>
      <c r="Q4" s="2010"/>
      <c r="R4" s="2010"/>
      <c r="S4" s="2010"/>
    </row>
    <row r="5" spans="1:28" ht="14.1" customHeight="1" x14ac:dyDescent="0.2">
      <c r="B5" s="104"/>
      <c r="C5" s="26" t="s">
        <v>910</v>
      </c>
      <c r="D5" s="84"/>
      <c r="E5" s="84"/>
      <c r="H5" s="38"/>
      <c r="I5" s="2018" t="s">
        <v>680</v>
      </c>
      <c r="J5" s="1967"/>
      <c r="K5" s="1967"/>
      <c r="L5" s="1967"/>
      <c r="M5" s="1967"/>
      <c r="N5" s="1967"/>
      <c r="O5" s="1967"/>
      <c r="P5" s="1967"/>
      <c r="Q5" s="1967"/>
      <c r="R5" s="1967"/>
      <c r="S5" s="1967"/>
    </row>
    <row r="6" spans="1:28" ht="14.1" customHeight="1" x14ac:dyDescent="0.2">
      <c r="B6" s="104" t="s">
        <v>2081</v>
      </c>
      <c r="C6" s="26" t="s">
        <v>911</v>
      </c>
      <c r="D6" s="84"/>
      <c r="E6" s="84"/>
      <c r="I6" s="2017" t="s">
        <v>883</v>
      </c>
      <c r="J6" s="1967"/>
      <c r="K6" s="1967"/>
      <c r="L6" s="1967"/>
      <c r="M6" s="1967"/>
      <c r="N6" s="1967"/>
      <c r="O6" s="1967"/>
      <c r="P6" s="1967"/>
      <c r="Q6" s="1967"/>
      <c r="R6" s="1967"/>
      <c r="S6" s="1967"/>
    </row>
    <row r="7" spans="1:28" ht="12.2" customHeight="1" x14ac:dyDescent="0.2">
      <c r="I7" s="2012">
        <v>43646</v>
      </c>
      <c r="J7" s="2013"/>
      <c r="K7" s="2013"/>
      <c r="L7" s="2013"/>
      <c r="M7" s="2013"/>
      <c r="N7" s="2013"/>
      <c r="O7" s="2013"/>
      <c r="P7" s="2013"/>
      <c r="Q7" s="2013"/>
      <c r="R7" s="2013"/>
      <c r="S7" s="201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4" t="s">
        <v>674</v>
      </c>
      <c r="J9" s="2015"/>
      <c r="K9" s="2015"/>
      <c r="L9" s="2015"/>
      <c r="M9" s="2015"/>
      <c r="N9" s="2015"/>
      <c r="O9" s="2015"/>
      <c r="P9" s="2015"/>
      <c r="Q9" s="2015"/>
      <c r="R9" s="2015"/>
      <c r="S9" s="2016"/>
      <c r="T9" s="1977" t="s">
        <v>533</v>
      </c>
      <c r="U9" s="1978"/>
      <c r="V9" s="1978"/>
      <c r="W9" s="1978"/>
      <c r="X9" s="1978"/>
      <c r="Y9" s="1978"/>
      <c r="Z9" s="1978"/>
      <c r="AA9" s="1979"/>
    </row>
    <row r="10" spans="1:28" ht="13.5" customHeight="1" x14ac:dyDescent="0.2">
      <c r="A10" s="1984" t="s">
        <v>675</v>
      </c>
      <c r="B10" s="1985"/>
      <c r="C10" s="1985"/>
      <c r="D10" s="1985"/>
      <c r="E10" s="1985"/>
      <c r="F10" s="1985"/>
      <c r="G10" s="1985"/>
      <c r="H10" s="1986"/>
      <c r="I10" s="29"/>
      <c r="J10" s="30"/>
      <c r="K10" s="28"/>
      <c r="R10" s="30"/>
      <c r="S10" s="30"/>
      <c r="T10" s="1980"/>
      <c r="U10" s="1967"/>
      <c r="V10" s="1967"/>
      <c r="W10" s="1967"/>
      <c r="X10" s="1967"/>
      <c r="Y10" s="1967"/>
      <c r="Z10" s="1967"/>
      <c r="AA10" s="1968"/>
    </row>
    <row r="11" spans="1:28" ht="14.25" customHeight="1" x14ac:dyDescent="0.2">
      <c r="A11" s="1987" t="s">
        <v>955</v>
      </c>
      <c r="B11" s="1988"/>
      <c r="C11" s="1988"/>
      <c r="D11" s="1988"/>
      <c r="E11" s="1988"/>
      <c r="F11" s="1988"/>
      <c r="G11" s="1988"/>
      <c r="H11" s="1989"/>
      <c r="I11" s="27"/>
      <c r="J11" s="74"/>
      <c r="K11" s="27"/>
      <c r="O11" s="148" t="s">
        <v>2071</v>
      </c>
      <c r="P11" s="100" t="s">
        <v>201</v>
      </c>
      <c r="Q11" s="30"/>
      <c r="R11" s="28"/>
      <c r="S11" s="27"/>
      <c r="T11" s="1981"/>
      <c r="U11" s="1982"/>
      <c r="V11" s="1982"/>
      <c r="W11" s="1982"/>
      <c r="X11" s="1982"/>
      <c r="Y11" s="1982"/>
      <c r="Z11" s="1982"/>
      <c r="AA11" s="198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5">
        <v>24032790040</v>
      </c>
      <c r="B13" s="1996"/>
      <c r="C13" s="1996"/>
      <c r="D13" s="1996"/>
      <c r="E13" s="1996"/>
      <c r="F13" s="1996"/>
      <c r="G13" s="1996"/>
      <c r="H13" s="1997"/>
      <c r="I13" s="31"/>
      <c r="J13" s="30"/>
      <c r="K13" s="28"/>
      <c r="L13" s="30"/>
      <c r="M13" s="30"/>
      <c r="N13" s="30"/>
      <c r="O13" s="30"/>
      <c r="P13" s="30"/>
      <c r="Q13" s="30"/>
      <c r="R13" s="30"/>
      <c r="S13" s="30"/>
      <c r="T13" s="1998" t="s">
        <v>2072</v>
      </c>
      <c r="U13" s="1999"/>
      <c r="V13" s="1999"/>
      <c r="W13" s="1999"/>
      <c r="X13" s="1999"/>
      <c r="Y13" s="2000"/>
      <c r="Z13" s="2000"/>
      <c r="AA13" s="200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3" t="s">
        <v>2064</v>
      </c>
      <c r="B15" s="1958"/>
      <c r="C15" s="1958"/>
      <c r="D15" s="1958"/>
      <c r="E15" s="1958"/>
      <c r="F15" s="1958"/>
      <c r="G15" s="1958"/>
      <c r="H15" s="1959"/>
      <c r="T15" s="1949" t="s">
        <v>2073</v>
      </c>
      <c r="U15" s="1950"/>
      <c r="V15" s="1950"/>
      <c r="W15" s="1950"/>
      <c r="X15" s="1950"/>
      <c r="Y15" s="2002"/>
      <c r="Z15" s="2002"/>
      <c r="AA15" s="200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2065</v>
      </c>
      <c r="B17" s="1975"/>
      <c r="C17" s="1975"/>
      <c r="D17" s="1975"/>
      <c r="E17" s="1975"/>
      <c r="F17" s="1975"/>
      <c r="G17" s="1975"/>
      <c r="H17" s="1976"/>
      <c r="T17" s="2006" t="s">
        <v>2074</v>
      </c>
      <c r="U17" s="2007"/>
      <c r="V17" s="2007"/>
      <c r="W17" s="2007"/>
      <c r="X17" s="2007"/>
      <c r="Y17" s="2007"/>
      <c r="Z17" s="2007"/>
      <c r="AA17" s="2008"/>
    </row>
    <row r="18" spans="1:27" ht="13.5" customHeight="1" x14ac:dyDescent="0.2">
      <c r="A18" s="85" t="s">
        <v>530</v>
      </c>
      <c r="B18" s="76"/>
      <c r="C18" s="72"/>
      <c r="D18" s="76"/>
      <c r="E18" s="76"/>
      <c r="F18" s="76"/>
      <c r="G18" s="76"/>
      <c r="H18" s="56"/>
      <c r="I18" s="1972" t="s">
        <v>676</v>
      </c>
      <c r="J18" s="1973"/>
      <c r="K18" s="1973"/>
      <c r="L18" s="1973"/>
      <c r="M18" s="1973"/>
      <c r="N18" s="1973"/>
      <c r="O18" s="1973"/>
      <c r="P18" s="1973"/>
      <c r="Q18" s="1973"/>
      <c r="R18" s="1973"/>
      <c r="S18" s="1974"/>
      <c r="T18" s="85" t="s">
        <v>711</v>
      </c>
      <c r="U18" s="51"/>
      <c r="V18" s="72"/>
      <c r="W18" s="50"/>
      <c r="X18" s="85" t="s">
        <v>266</v>
      </c>
      <c r="Y18" s="81"/>
      <c r="Z18" s="159" t="s">
        <v>677</v>
      </c>
      <c r="AA18" s="46"/>
    </row>
    <row r="19" spans="1:27" ht="13.5" customHeight="1" x14ac:dyDescent="0.2">
      <c r="A19" s="1993" t="s">
        <v>2066</v>
      </c>
      <c r="B19" s="1994"/>
      <c r="C19" s="1994"/>
      <c r="D19" s="1994"/>
      <c r="E19" s="1994"/>
      <c r="F19" s="1994"/>
      <c r="G19" s="1994"/>
      <c r="H19" s="1992"/>
      <c r="I19" s="30"/>
      <c r="J19" s="99"/>
      <c r="K19" s="40"/>
      <c r="L19" s="38"/>
      <c r="M19" s="112" t="s">
        <v>315</v>
      </c>
      <c r="P19" s="27"/>
      <c r="Q19" s="27"/>
      <c r="R19" s="27"/>
      <c r="S19" s="31"/>
      <c r="T19" s="1993" t="s">
        <v>2075</v>
      </c>
      <c r="U19" s="1991"/>
      <c r="V19" s="1991"/>
      <c r="W19" s="1992"/>
      <c r="X19" s="2005" t="s">
        <v>2076</v>
      </c>
      <c r="Y19" s="1991"/>
      <c r="Z19" s="2004">
        <v>60416</v>
      </c>
      <c r="AA19" s="199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0" t="s">
        <v>2067</v>
      </c>
      <c r="B21" s="1991"/>
      <c r="C21" s="1991"/>
      <c r="D21" s="1991"/>
      <c r="E21" s="1991"/>
      <c r="F21" s="1991"/>
      <c r="G21" s="1991"/>
      <c r="H21" s="1992"/>
      <c r="I21" s="1966" t="s">
        <v>678</v>
      </c>
      <c r="J21" s="1967"/>
      <c r="K21" s="1967"/>
      <c r="L21" s="1967"/>
      <c r="M21" s="1967"/>
      <c r="N21" s="1967"/>
      <c r="O21" s="1967"/>
      <c r="P21" s="1967"/>
      <c r="Q21" s="1967"/>
      <c r="R21" s="1967"/>
      <c r="S21" s="1968"/>
      <c r="T21" s="1946" t="s">
        <v>2077</v>
      </c>
      <c r="U21" s="1947"/>
      <c r="V21" s="1947"/>
      <c r="W21" s="1947"/>
      <c r="X21" s="1960" t="s">
        <v>2078</v>
      </c>
      <c r="Y21" s="1961"/>
      <c r="Z21" s="1961"/>
      <c r="AA21" s="1962"/>
    </row>
    <row r="22" spans="1:27" ht="13.5" customHeight="1" x14ac:dyDescent="0.2">
      <c r="A22" s="87" t="s">
        <v>531</v>
      </c>
      <c r="B22" s="59"/>
      <c r="C22" s="59"/>
      <c r="D22" s="59"/>
      <c r="E22" s="59"/>
      <c r="F22" s="59"/>
      <c r="G22" s="59"/>
      <c r="H22" s="60"/>
      <c r="I22" s="1969" t="s">
        <v>1429</v>
      </c>
      <c r="J22" s="1970"/>
      <c r="K22" s="1970"/>
      <c r="L22" s="1970"/>
      <c r="M22" s="1970"/>
      <c r="N22" s="1970"/>
      <c r="O22" s="1970"/>
      <c r="P22" s="1970"/>
      <c r="Q22" s="1970"/>
      <c r="R22" s="1970"/>
      <c r="S22" s="1971"/>
      <c r="T22" s="85" t="s">
        <v>1516</v>
      </c>
      <c r="U22" s="51"/>
      <c r="V22" s="72"/>
      <c r="W22" s="51"/>
      <c r="X22" s="160" t="s">
        <v>1318</v>
      </c>
      <c r="Z22" s="45"/>
      <c r="AA22" s="46"/>
    </row>
    <row r="23" spans="1:27" ht="13.5" customHeight="1" x14ac:dyDescent="0.2">
      <c r="A23" s="1963"/>
      <c r="B23" s="1964"/>
      <c r="C23" s="1964"/>
      <c r="D23" s="1964"/>
      <c r="E23" s="1964"/>
      <c r="F23" s="1964"/>
      <c r="G23" s="1964"/>
      <c r="H23" s="1965"/>
      <c r="T23" s="1941" t="s">
        <v>2079</v>
      </c>
      <c r="U23" s="1942"/>
      <c r="V23" s="1942"/>
      <c r="W23" s="1942"/>
      <c r="X23" s="1957">
        <v>44469</v>
      </c>
      <c r="Y23" s="1958"/>
      <c r="Z23" s="1958"/>
      <c r="AA23" s="1959"/>
    </row>
    <row r="24" spans="1:27" ht="14.1" customHeight="1" x14ac:dyDescent="0.2">
      <c r="A24" s="88" t="s">
        <v>677</v>
      </c>
      <c r="B24" s="49"/>
      <c r="C24" s="49"/>
      <c r="D24" s="49"/>
      <c r="E24" s="49"/>
      <c r="F24" s="49"/>
      <c r="G24" s="49"/>
      <c r="H24" s="61"/>
      <c r="J24" s="2038" t="str">
        <f>IF(B5="x",IF(AUDITCHECK!D29="AFR form Incomplete.","",IF(AUDITCHECK!D29="Deficit reduction plan is required.","School District must complete a deficit reduction plan in the 2019-2020 Budget",)),"")</f>
        <v/>
      </c>
      <c r="K24" s="2038"/>
      <c r="L24" s="2038"/>
      <c r="M24" s="2038"/>
      <c r="N24" s="2038"/>
      <c r="O24" s="2038"/>
      <c r="P24" s="2038"/>
      <c r="Q24" s="2038"/>
      <c r="R24" s="2038"/>
      <c r="S24" s="2039"/>
      <c r="T24" s="105" t="s">
        <v>531</v>
      </c>
      <c r="U24" s="106"/>
      <c r="V24" s="106"/>
      <c r="W24" s="106"/>
      <c r="X24" s="107"/>
      <c r="Y24" s="107"/>
      <c r="Z24" s="107"/>
      <c r="AA24" s="108"/>
    </row>
    <row r="25" spans="1:27" ht="14.1" customHeight="1" x14ac:dyDescent="0.2">
      <c r="A25" s="1990">
        <v>60450</v>
      </c>
      <c r="B25" s="1991"/>
      <c r="C25" s="1991"/>
      <c r="D25" s="1991"/>
      <c r="E25" s="1991"/>
      <c r="F25" s="1991"/>
      <c r="G25" s="1991"/>
      <c r="H25" s="1992"/>
      <c r="I25" s="113"/>
      <c r="J25" s="2040"/>
      <c r="K25" s="2040"/>
      <c r="L25" s="2040"/>
      <c r="M25" s="2040"/>
      <c r="N25" s="2040"/>
      <c r="O25" s="2040"/>
      <c r="P25" s="2040"/>
      <c r="Q25" s="2040"/>
      <c r="R25" s="2040"/>
      <c r="S25" s="2041"/>
      <c r="T25" s="1938" t="s">
        <v>2080</v>
      </c>
      <c r="U25" s="1939"/>
      <c r="V25" s="1939"/>
      <c r="W25" s="1939"/>
      <c r="X25" s="1939"/>
      <c r="Y25" s="1939"/>
      <c r="Z25" s="1939"/>
      <c r="AA25" s="19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1" t="s">
        <v>1511</v>
      </c>
      <c r="J27" s="1973"/>
      <c r="K27" s="1973"/>
      <c r="L27" s="1973"/>
      <c r="M27" s="1973"/>
      <c r="N27" s="1973"/>
      <c r="O27" s="1973"/>
      <c r="P27" s="1973"/>
      <c r="Q27" s="1973"/>
      <c r="R27" s="1973"/>
      <c r="S27" s="197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2071</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2071</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4"/>
      <c r="Q35" s="1991"/>
      <c r="R35" s="199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t="s">
        <v>2068</v>
      </c>
      <c r="B38" s="1975"/>
      <c r="C38" s="1975"/>
      <c r="D38" s="1975"/>
      <c r="E38" s="1975"/>
      <c r="F38" s="1991"/>
      <c r="G38" s="1991"/>
      <c r="H38" s="1992"/>
      <c r="I38" s="2025"/>
      <c r="J38" s="1950"/>
      <c r="K38" s="1950"/>
      <c r="L38" s="1950"/>
      <c r="M38" s="1950"/>
      <c r="N38" s="1950"/>
      <c r="O38" s="1950"/>
      <c r="P38" s="1951"/>
      <c r="Q38" s="1951"/>
      <c r="R38" s="1951"/>
      <c r="S38" s="1952"/>
      <c r="T38" s="1949"/>
      <c r="U38" s="1950"/>
      <c r="V38" s="1950"/>
      <c r="W38" s="1950"/>
      <c r="X38" s="1951"/>
      <c r="Y38" s="1951"/>
      <c r="Z38" s="1951"/>
      <c r="AA38" s="1952"/>
    </row>
    <row r="39" spans="1:27" ht="12" customHeight="1" x14ac:dyDescent="0.2">
      <c r="A39" s="2029" t="s">
        <v>531</v>
      </c>
      <c r="B39" s="2030"/>
      <c r="C39" s="72"/>
      <c r="D39" s="69"/>
      <c r="E39" s="69"/>
      <c r="F39" s="79"/>
      <c r="G39" s="69"/>
      <c r="H39" s="56"/>
      <c r="I39" s="2029" t="s">
        <v>531</v>
      </c>
      <c r="J39" s="2030"/>
      <c r="K39" s="2030"/>
      <c r="L39" s="2030"/>
      <c r="M39" s="2030"/>
      <c r="N39" s="67"/>
      <c r="O39" s="72"/>
      <c r="P39" s="72"/>
      <c r="Q39" s="78"/>
      <c r="R39" s="72"/>
      <c r="S39" s="56"/>
      <c r="T39" s="72" t="s">
        <v>531</v>
      </c>
      <c r="U39" s="51"/>
      <c r="V39" s="72"/>
      <c r="W39" s="50"/>
      <c r="X39" s="78"/>
      <c r="Y39" s="45"/>
      <c r="Z39" s="45"/>
      <c r="AA39" s="46"/>
    </row>
    <row r="40" spans="1:27" ht="13.5" customHeight="1" x14ac:dyDescent="0.2">
      <c r="A40" s="2032"/>
      <c r="B40" s="2033"/>
      <c r="C40" s="2034"/>
      <c r="D40" s="2034"/>
      <c r="E40" s="2034"/>
      <c r="F40" s="2035"/>
      <c r="G40" s="2035"/>
      <c r="H40" s="2036"/>
      <c r="I40" s="1953"/>
      <c r="J40" s="1955"/>
      <c r="K40" s="1955"/>
      <c r="L40" s="1955"/>
      <c r="M40" s="1955"/>
      <c r="N40" s="1955"/>
      <c r="O40" s="1955"/>
      <c r="P40" s="1955"/>
      <c r="Q40" s="1955"/>
      <c r="R40" s="1955"/>
      <c r="S40" s="1956"/>
      <c r="T40" s="1953"/>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0" t="s">
        <v>2069</v>
      </c>
      <c r="B42" s="2023"/>
      <c r="C42" s="2024"/>
      <c r="D42" s="2037" t="s">
        <v>2070</v>
      </c>
      <c r="E42" s="2023"/>
      <c r="F42" s="2023"/>
      <c r="G42" s="2023"/>
      <c r="H42" s="2024"/>
      <c r="I42" s="1948"/>
      <c r="J42" s="1944"/>
      <c r="K42" s="1944"/>
      <c r="L42" s="1944"/>
      <c r="M42" s="1944"/>
      <c r="N42" s="1944"/>
      <c r="O42" s="1945"/>
      <c r="P42" s="1943"/>
      <c r="Q42" s="1944"/>
      <c r="R42" s="1944"/>
      <c r="S42" s="1945"/>
      <c r="T42" s="1948"/>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6"/>
      <c r="B44" s="2027"/>
      <c r="C44" s="2027"/>
      <c r="D44" s="2027"/>
      <c r="E44" s="2027"/>
      <c r="F44" s="2027"/>
      <c r="G44" s="2027"/>
      <c r="H44" s="2028"/>
      <c r="I44" s="2019"/>
      <c r="J44" s="2021"/>
      <c r="K44" s="2021"/>
      <c r="L44" s="2021"/>
      <c r="M44" s="2021"/>
      <c r="N44" s="2021"/>
      <c r="O44" s="2021"/>
      <c r="P44" s="2021"/>
      <c r="Q44" s="2021"/>
      <c r="R44" s="2021"/>
      <c r="S44" s="2022"/>
      <c r="T44" s="2019"/>
      <c r="U44" s="2020"/>
      <c r="V44" s="2020"/>
      <c r="W44" s="2020"/>
      <c r="X44" s="2020"/>
      <c r="Y44" s="2020"/>
      <c r="Z44" s="2021"/>
      <c r="AA44" s="202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T25:AA25"/>
    <mergeCell ref="T23:W23"/>
    <mergeCell ref="X42:AA42"/>
    <mergeCell ref="T21:W21"/>
    <mergeCell ref="T42:W42"/>
    <mergeCell ref="T38:AA38"/>
    <mergeCell ref="T40:AA40"/>
    <mergeCell ref="X23:AA23"/>
    <mergeCell ref="X21:AA21"/>
  </mergeCells>
  <phoneticPr fontId="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1" zoomScale="110" zoomScaleNormal="110" workbookViewId="0">
      <selection activeCell="G1" sqref="G1"/>
    </sheetView>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5" t="s">
        <v>1065</v>
      </c>
      <c r="B35" s="2045"/>
      <c r="C35" s="2045"/>
      <c r="D35" s="2045"/>
      <c r="E35" s="204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2" t="s">
        <v>691</v>
      </c>
      <c r="B40" s="2042"/>
      <c r="C40" s="2042"/>
      <c r="D40" s="2042"/>
      <c r="E40" s="2042"/>
    </row>
    <row r="41" spans="1:5" x14ac:dyDescent="0.2">
      <c r="A41" s="2043" t="s">
        <v>1608</v>
      </c>
      <c r="B41" s="2043"/>
      <c r="C41" s="2043"/>
      <c r="D41" s="2043"/>
      <c r="E41" s="2043"/>
    </row>
    <row r="42" spans="1:5" ht="12.75" customHeight="1" x14ac:dyDescent="0.2">
      <c r="A42" s="2044" t="s">
        <v>1022</v>
      </c>
      <c r="B42" s="2044"/>
      <c r="C42" s="2044"/>
      <c r="D42" s="2044"/>
      <c r="E42" s="2044"/>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 colorId="8" zoomScale="110" zoomScaleNormal="110" workbookViewId="0">
      <selection activeCell="C114" sqref="C114:D114"/>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6" t="s">
        <v>1168</v>
      </c>
      <c r="B2" s="2046"/>
      <c r="C2" s="2046"/>
      <c r="D2" s="2046"/>
      <c r="E2" s="2046"/>
      <c r="F2" s="2046"/>
      <c r="G2" s="2046"/>
      <c r="H2" s="2046"/>
      <c r="I2" s="2046"/>
      <c r="J2" s="204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0" t="s">
        <v>1633</v>
      </c>
      <c r="B35" s="2061"/>
      <c r="C35" s="2061"/>
      <c r="D35" s="2061"/>
      <c r="E35" s="2062"/>
      <c r="F35" s="2062"/>
      <c r="G35" s="2062"/>
      <c r="H35" s="2062"/>
      <c r="I35" s="206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0" t="s">
        <v>313</v>
      </c>
      <c r="B47" s="2063"/>
      <c r="C47" s="2063"/>
      <c r="D47" s="2063"/>
      <c r="E47" s="2064"/>
      <c r="F47" s="2064"/>
      <c r="G47" s="2064"/>
      <c r="H47" s="2064"/>
      <c r="I47" s="206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7"/>
      <c r="C57" s="2068"/>
      <c r="D57" s="2068"/>
      <c r="E57" s="2068"/>
      <c r="F57" s="2068"/>
      <c r="G57" s="2068"/>
      <c r="H57" s="2068"/>
      <c r="I57" s="2068"/>
      <c r="J57" s="2069"/>
    </row>
    <row r="58" spans="1:10" s="181" customFormat="1" x14ac:dyDescent="0.2">
      <c r="A58" s="253"/>
      <c r="B58" s="2070"/>
      <c r="C58" s="2071"/>
      <c r="D58" s="2071"/>
      <c r="E58" s="2071"/>
      <c r="F58" s="2071"/>
      <c r="G58" s="2071"/>
      <c r="H58" s="2071"/>
      <c r="I58" s="2071"/>
      <c r="J58" s="2072"/>
    </row>
    <row r="59" spans="1:10" s="181" customFormat="1" x14ac:dyDescent="0.2">
      <c r="A59" s="253"/>
      <c r="B59" s="2070"/>
      <c r="C59" s="2071"/>
      <c r="D59" s="2071"/>
      <c r="E59" s="2071"/>
      <c r="F59" s="2071"/>
      <c r="G59" s="2071"/>
      <c r="H59" s="2071"/>
      <c r="I59" s="2071"/>
      <c r="J59" s="2072"/>
    </row>
    <row r="60" spans="1:10" s="181" customFormat="1" x14ac:dyDescent="0.2">
      <c r="A60" s="253"/>
      <c r="B60" s="2070"/>
      <c r="C60" s="2071"/>
      <c r="D60" s="2071"/>
      <c r="E60" s="2071"/>
      <c r="F60" s="2071"/>
      <c r="G60" s="2071"/>
      <c r="H60" s="2071"/>
      <c r="I60" s="2071"/>
      <c r="J60" s="2072"/>
    </row>
    <row r="61" spans="1:10" s="181" customFormat="1" x14ac:dyDescent="0.2">
      <c r="A61" s="253"/>
      <c r="B61" s="2070"/>
      <c r="C61" s="2071"/>
      <c r="D61" s="2071"/>
      <c r="E61" s="2071"/>
      <c r="F61" s="2071"/>
      <c r="G61" s="2071"/>
      <c r="H61" s="2071"/>
      <c r="I61" s="2071"/>
      <c r="J61" s="2072"/>
    </row>
    <row r="62" spans="1:10" s="181" customFormat="1" x14ac:dyDescent="0.2">
      <c r="A62" s="253"/>
      <c r="B62" s="2070"/>
      <c r="C62" s="2071"/>
      <c r="D62" s="2071"/>
      <c r="E62" s="2071"/>
      <c r="F62" s="2071"/>
      <c r="G62" s="2071"/>
      <c r="H62" s="2071"/>
      <c r="I62" s="2071"/>
      <c r="J62" s="2072"/>
    </row>
    <row r="63" spans="1:10" s="181" customFormat="1" x14ac:dyDescent="0.2">
      <c r="A63" s="253"/>
      <c r="B63" s="2070"/>
      <c r="C63" s="2071"/>
      <c r="D63" s="2071"/>
      <c r="E63" s="2071"/>
      <c r="F63" s="2071"/>
      <c r="G63" s="2071"/>
      <c r="H63" s="2071"/>
      <c r="I63" s="2071"/>
      <c r="J63" s="2072"/>
    </row>
    <row r="64" spans="1:10" s="181" customFormat="1" x14ac:dyDescent="0.2">
      <c r="A64" s="253"/>
      <c r="B64" s="2070"/>
      <c r="C64" s="2071"/>
      <c r="D64" s="2071"/>
      <c r="E64" s="2071"/>
      <c r="F64" s="2071"/>
      <c r="G64" s="2071"/>
      <c r="H64" s="2071"/>
      <c r="I64" s="2071"/>
      <c r="J64" s="2072"/>
    </row>
    <row r="65" spans="1:10" s="181" customFormat="1" x14ac:dyDescent="0.2">
      <c r="A65" s="253"/>
      <c r="B65" s="2070"/>
      <c r="C65" s="2071"/>
      <c r="D65" s="2071"/>
      <c r="E65" s="2071"/>
      <c r="F65" s="2071"/>
      <c r="G65" s="2071"/>
      <c r="H65" s="2071"/>
      <c r="I65" s="2071"/>
      <c r="J65" s="2072"/>
    </row>
    <row r="66" spans="1:10" s="181" customFormat="1" x14ac:dyDescent="0.2">
      <c r="A66" s="253"/>
      <c r="B66" s="2070"/>
      <c r="C66" s="2071"/>
      <c r="D66" s="2071"/>
      <c r="E66" s="2071"/>
      <c r="F66" s="2071"/>
      <c r="G66" s="2071"/>
      <c r="H66" s="2071"/>
      <c r="I66" s="2071"/>
      <c r="J66" s="2072"/>
    </row>
    <row r="67" spans="1:10" s="181" customFormat="1" ht="9" customHeight="1" x14ac:dyDescent="0.2">
      <c r="A67" s="254"/>
      <c r="B67" s="2073"/>
      <c r="C67" s="2074"/>
      <c r="D67" s="2074"/>
      <c r="E67" s="2074"/>
      <c r="F67" s="2074"/>
      <c r="G67" s="2074"/>
      <c r="H67" s="2074"/>
      <c r="I67" s="2074"/>
      <c r="J67" s="207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0" t="s">
        <v>1323</v>
      </c>
      <c r="B70" s="2063"/>
      <c r="C70" s="2063"/>
      <c r="D70" s="2063"/>
      <c r="E70" s="2064"/>
      <c r="F70" s="2064"/>
      <c r="G70" s="2064"/>
      <c r="H70" s="2064"/>
      <c r="I70" s="206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5" t="s">
        <v>1320</v>
      </c>
      <c r="B83" s="2065"/>
      <c r="C83" s="2065"/>
      <c r="D83" s="206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7"/>
      <c r="C102" s="2048"/>
      <c r="D102" s="2048"/>
      <c r="E102" s="2048"/>
      <c r="F102" s="2048"/>
      <c r="G102" s="2048"/>
      <c r="H102" s="2048"/>
      <c r="I102" s="2049"/>
    </row>
    <row r="103" spans="1:9" s="181" customFormat="1" ht="11.25" customHeight="1" x14ac:dyDescent="0.2">
      <c r="A103" s="316"/>
      <c r="B103" s="2050"/>
      <c r="C103" s="2051"/>
      <c r="D103" s="2051"/>
      <c r="E103" s="2051"/>
      <c r="F103" s="2051"/>
      <c r="G103" s="2051"/>
      <c r="H103" s="2051"/>
      <c r="I103" s="2052"/>
    </row>
    <row r="104" spans="1:9" s="181" customFormat="1" ht="11.25" customHeight="1" x14ac:dyDescent="0.2">
      <c r="A104" s="316"/>
      <c r="B104" s="2050"/>
      <c r="C104" s="2051"/>
      <c r="D104" s="2051"/>
      <c r="E104" s="2051"/>
      <c r="F104" s="2051"/>
      <c r="G104" s="2051"/>
      <c r="H104" s="2051"/>
      <c r="I104" s="2052"/>
    </row>
    <row r="105" spans="1:9" s="181" customFormat="1" x14ac:dyDescent="0.2">
      <c r="A105" s="316"/>
      <c r="B105" s="2050"/>
      <c r="C105" s="2051"/>
      <c r="D105" s="2051"/>
      <c r="E105" s="2051"/>
      <c r="F105" s="2051"/>
      <c r="G105" s="2051"/>
      <c r="H105" s="2051"/>
      <c r="I105" s="2052"/>
    </row>
    <row r="106" spans="1:9" s="181" customFormat="1" ht="11.25" customHeight="1" x14ac:dyDescent="0.2">
      <c r="A106" s="316"/>
      <c r="B106" s="2050"/>
      <c r="C106" s="2051"/>
      <c r="D106" s="2051"/>
      <c r="E106" s="2051"/>
      <c r="F106" s="2051"/>
      <c r="G106" s="2051"/>
      <c r="H106" s="2051"/>
      <c r="I106" s="2052"/>
    </row>
    <row r="107" spans="1:9" s="181" customFormat="1" ht="11.25" customHeight="1" x14ac:dyDescent="0.2">
      <c r="A107" s="316"/>
      <c r="B107" s="2050"/>
      <c r="C107" s="2051"/>
      <c r="D107" s="2051"/>
      <c r="E107" s="2051"/>
      <c r="F107" s="2051"/>
      <c r="G107" s="2051"/>
      <c r="H107" s="2051"/>
      <c r="I107" s="2052"/>
    </row>
    <row r="108" spans="1:9" s="181" customFormat="1" ht="11.25" customHeight="1" x14ac:dyDescent="0.2">
      <c r="A108" s="316"/>
      <c r="B108" s="2050"/>
      <c r="C108" s="2051"/>
      <c r="D108" s="2051"/>
      <c r="E108" s="2051"/>
      <c r="F108" s="2051"/>
      <c r="G108" s="2051"/>
      <c r="H108" s="2051"/>
      <c r="I108" s="2052"/>
    </row>
    <row r="109" spans="1:9" s="181" customFormat="1" ht="11.25" customHeight="1" x14ac:dyDescent="0.2">
      <c r="A109" s="316"/>
      <c r="B109" s="2050"/>
      <c r="C109" s="2051"/>
      <c r="D109" s="2051"/>
      <c r="E109" s="2051"/>
      <c r="F109" s="2051"/>
      <c r="G109" s="2051"/>
      <c r="H109" s="2051"/>
      <c r="I109" s="2052"/>
    </row>
    <row r="110" spans="1:9" s="181" customFormat="1" ht="11.25" customHeight="1" x14ac:dyDescent="0.2">
      <c r="A110" s="316"/>
      <c r="B110" s="2050"/>
      <c r="C110" s="2051"/>
      <c r="D110" s="2051"/>
      <c r="E110" s="2051"/>
      <c r="F110" s="2051"/>
      <c r="G110" s="2051"/>
      <c r="H110" s="2051"/>
      <c r="I110" s="2052"/>
    </row>
    <row r="111" spans="1:9" s="181" customFormat="1" ht="11.25" customHeight="1" x14ac:dyDescent="0.2">
      <c r="A111" s="316"/>
      <c r="B111" s="2050"/>
      <c r="C111" s="2051"/>
      <c r="D111" s="2051"/>
      <c r="E111" s="2051"/>
      <c r="F111" s="2051"/>
      <c r="G111" s="2051"/>
      <c r="H111" s="2051"/>
      <c r="I111" s="2052"/>
    </row>
    <row r="112" spans="1:9" s="181" customFormat="1" ht="11.25" customHeight="1" x14ac:dyDescent="0.2">
      <c r="A112" s="316"/>
      <c r="B112" s="2053"/>
      <c r="C112" s="2054"/>
      <c r="D112" s="2054"/>
      <c r="E112" s="2054"/>
      <c r="F112" s="2054"/>
      <c r="G112" s="2054"/>
      <c r="H112" s="2054"/>
      <c r="I112" s="205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6" t="s">
        <v>2072</v>
      </c>
      <c r="D114" s="205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7" t="s">
        <v>1330</v>
      </c>
      <c r="D117" s="2058"/>
      <c r="E117" s="2059"/>
      <c r="F117" s="2059"/>
      <c r="G117" s="2059"/>
      <c r="H117" s="205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9" sqref="A9"/>
    </sheetView>
  </sheetViews>
  <sheetFormatPr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6" t="s">
        <v>386</v>
      </c>
      <c r="B1" s="2076"/>
      <c r="C1" s="2076"/>
      <c r="D1" s="2076"/>
      <c r="E1" s="2076"/>
      <c r="F1" s="2076"/>
      <c r="G1" s="2076"/>
      <c r="H1" s="2076"/>
      <c r="I1" s="2076"/>
      <c r="J1" s="2076"/>
      <c r="K1" s="2076"/>
      <c r="L1" s="2076"/>
      <c r="M1" s="207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86" t="str">
        <f>IF(SUM(J10)&lt;=0.0999999,"","Enter the Tax Rates by moving the decimal two places to the left.")</f>
        <v/>
      </c>
      <c r="E11" s="2087"/>
      <c r="F11" s="2087"/>
      <c r="G11" s="2087"/>
      <c r="H11" s="2087"/>
      <c r="I11" s="2087"/>
      <c r="J11" s="208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3420775</v>
      </c>
      <c r="E16" s="356"/>
      <c r="F16" s="1733">
        <f>SUM('Acct Summary 7-8'!C17,'Acct Summary 7-8'!D17,'Acct Summary 7-8'!F17)</f>
        <v>3199971</v>
      </c>
      <c r="G16" s="356"/>
      <c r="H16" s="1733">
        <f>SUM(D16-F16)</f>
        <v>220804</v>
      </c>
      <c r="I16" s="222"/>
      <c r="J16" s="1733">
        <f>SUM('Acct Summary 7-8'!C81,'Acct Summary 7-8'!D81,'Acct Summary 7-8'!F81,'Acct Summary 7-8'!I81)</f>
        <v>502519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1285000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7"/>
      <c r="C54" s="2078"/>
      <c r="D54" s="2078"/>
      <c r="E54" s="2078"/>
      <c r="F54" s="2078"/>
      <c r="G54" s="2078"/>
      <c r="H54" s="2078"/>
      <c r="I54" s="2078"/>
      <c r="J54" s="2078"/>
      <c r="K54" s="2078"/>
      <c r="L54" s="2079"/>
      <c r="M54" s="380"/>
    </row>
    <row r="55" spans="1:13" ht="12.75" customHeight="1" x14ac:dyDescent="0.2">
      <c r="B55" s="2080"/>
      <c r="C55" s="2081"/>
      <c r="D55" s="2081"/>
      <c r="E55" s="2081"/>
      <c r="F55" s="2081"/>
      <c r="G55" s="2081"/>
      <c r="H55" s="2081"/>
      <c r="I55" s="2081"/>
      <c r="J55" s="2081"/>
      <c r="K55" s="2081"/>
      <c r="L55" s="2082"/>
      <c r="M55" s="380"/>
    </row>
    <row r="56" spans="1:13" ht="12.75" customHeight="1" x14ac:dyDescent="0.2">
      <c r="B56" s="2080"/>
      <c r="C56" s="2081"/>
      <c r="D56" s="2081"/>
      <c r="E56" s="2081"/>
      <c r="F56" s="2081"/>
      <c r="G56" s="2081"/>
      <c r="H56" s="2081"/>
      <c r="I56" s="2081"/>
      <c r="J56" s="2081"/>
      <c r="K56" s="2081"/>
      <c r="L56" s="2082"/>
      <c r="M56" s="222"/>
    </row>
    <row r="57" spans="1:13" ht="12.75" customHeight="1" x14ac:dyDescent="0.2">
      <c r="B57" s="2080"/>
      <c r="C57" s="2081"/>
      <c r="D57" s="2081"/>
      <c r="E57" s="2081"/>
      <c r="F57" s="2081"/>
      <c r="G57" s="2081"/>
      <c r="H57" s="2081"/>
      <c r="I57" s="2081"/>
      <c r="J57" s="2081"/>
      <c r="K57" s="2081"/>
      <c r="L57" s="2082"/>
      <c r="M57" s="222"/>
    </row>
    <row r="58" spans="1:13" x14ac:dyDescent="0.2">
      <c r="B58" s="2083"/>
      <c r="C58" s="2084"/>
      <c r="D58" s="2084"/>
      <c r="E58" s="2084"/>
      <c r="F58" s="2084"/>
      <c r="G58" s="2084"/>
      <c r="H58" s="2084"/>
      <c r="I58" s="2084"/>
      <c r="J58" s="2084"/>
      <c r="K58" s="2084"/>
      <c r="L58" s="208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8"/>
      <c r="D61" s="208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mergeCells count="4">
    <mergeCell ref="A1:M1"/>
    <mergeCell ref="B54:L58"/>
    <mergeCell ref="D11:J11"/>
    <mergeCell ref="C61:D61"/>
  </mergeCells>
  <phoneticPr fontId="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8" zoomScale="110" zoomScaleNormal="110" workbookViewId="0">
      <selection activeCell="C5" sqref="C5"/>
    </sheetView>
  </sheetViews>
  <sheetFormatPr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1"/>
      <c r="B1" s="2092"/>
      <c r="C1" s="2092"/>
      <c r="D1" s="384"/>
      <c r="E1" s="384"/>
      <c r="F1" s="384"/>
      <c r="G1" s="384"/>
      <c r="H1" s="384"/>
      <c r="I1" s="384"/>
      <c r="J1" s="384"/>
      <c r="K1" s="384"/>
      <c r="L1" s="384"/>
      <c r="M1" s="384"/>
      <c r="N1" s="384"/>
      <c r="O1" s="2091"/>
      <c r="P1" s="2092"/>
      <c r="Q1" s="2092"/>
    </row>
    <row r="2" spans="1:18" ht="15" x14ac:dyDescent="0.2">
      <c r="A2" s="2095" t="s">
        <v>556</v>
      </c>
      <c r="B2" s="2095"/>
      <c r="C2" s="2095"/>
      <c r="D2" s="2095"/>
      <c r="E2" s="2095"/>
      <c r="F2" s="2095"/>
      <c r="G2" s="2095"/>
      <c r="H2" s="2095"/>
      <c r="I2" s="2095"/>
      <c r="J2" s="2095"/>
      <c r="K2" s="2095"/>
      <c r="L2" s="2095"/>
      <c r="M2" s="2095"/>
      <c r="N2" s="2095"/>
      <c r="O2" s="2095"/>
      <c r="P2" s="2095"/>
      <c r="Q2" s="2095"/>
      <c r="R2" s="2095"/>
    </row>
    <row r="3" spans="1:18" ht="12.75" x14ac:dyDescent="0.2">
      <c r="A3" s="2096" t="s">
        <v>1413</v>
      </c>
      <c r="B3" s="2096"/>
      <c r="C3" s="2096"/>
      <c r="D3" s="2096"/>
      <c r="E3" s="2096"/>
      <c r="F3" s="2096"/>
      <c r="G3" s="2096"/>
      <c r="H3" s="2096"/>
      <c r="I3" s="2096"/>
      <c r="J3" s="2096"/>
      <c r="K3" s="2096"/>
      <c r="L3" s="2096"/>
      <c r="M3" s="2096"/>
      <c r="N3" s="2096"/>
      <c r="O3" s="2096"/>
      <c r="P3" s="2096"/>
      <c r="Q3" s="2096"/>
      <c r="R3" s="2096"/>
    </row>
    <row r="4" spans="1:18" x14ac:dyDescent="0.2">
      <c r="A4" s="2097" t="s">
        <v>1554</v>
      </c>
      <c r="B4" s="2097"/>
      <c r="C4" s="2097"/>
      <c r="D4" s="2097"/>
      <c r="E4" s="2097"/>
      <c r="F4" s="2097"/>
      <c r="G4" s="2097"/>
      <c r="H4" s="2097"/>
      <c r="I4" s="2097"/>
      <c r="J4" s="2097"/>
      <c r="K4" s="2097"/>
      <c r="L4" s="2097"/>
      <c r="M4" s="2097"/>
      <c r="N4" s="2097"/>
      <c r="O4" s="2097"/>
      <c r="P4" s="2097"/>
      <c r="Q4" s="2097"/>
      <c r="R4" s="209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Grundy Area Vocational Center</v>
      </c>
      <c r="E7" s="391"/>
      <c r="G7" s="252"/>
      <c r="H7" s="387"/>
      <c r="I7" s="387"/>
      <c r="J7" s="387"/>
      <c r="K7" s="387"/>
      <c r="L7" s="329"/>
      <c r="M7" s="329"/>
      <c r="N7" s="329"/>
      <c r="O7" s="329"/>
      <c r="P7" s="329"/>
    </row>
    <row r="8" spans="1:18" ht="12.75" x14ac:dyDescent="0.2">
      <c r="A8" s="329"/>
      <c r="B8" s="329"/>
      <c r="C8" s="389" t="s">
        <v>1125</v>
      </c>
      <c r="D8" s="392">
        <f>COVER!A13</f>
        <v>24032790040</v>
      </c>
      <c r="E8" s="393"/>
      <c r="G8" s="329"/>
      <c r="H8" s="329"/>
      <c r="I8" s="329"/>
      <c r="J8" s="329"/>
      <c r="K8" s="329"/>
      <c r="L8" s="329"/>
      <c r="M8" s="329"/>
      <c r="N8" s="329"/>
      <c r="O8" s="329"/>
      <c r="P8" s="329"/>
    </row>
    <row r="9" spans="1:18" ht="12.75" x14ac:dyDescent="0.2">
      <c r="A9" s="329"/>
      <c r="B9" s="329"/>
      <c r="C9" s="389" t="s">
        <v>713</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502519</v>
      </c>
      <c r="I12" s="404"/>
      <c r="J12" s="404"/>
      <c r="K12" s="405">
        <f>TRUNC((H12/H13*100000),5)/100000</f>
        <v>0.1469020909</v>
      </c>
      <c r="L12" s="406"/>
      <c r="M12" s="360" t="s">
        <v>1144</v>
      </c>
      <c r="N12" s="360"/>
      <c r="O12" s="407">
        <v>0.35</v>
      </c>
      <c r="P12" s="218"/>
      <c r="Q12" s="218"/>
    </row>
    <row r="13" spans="1:18" s="408" customFormat="1" ht="12.75" x14ac:dyDescent="0.2">
      <c r="A13" s="218"/>
      <c r="B13" s="401"/>
      <c r="C13" s="2093" t="s">
        <v>1324</v>
      </c>
      <c r="D13" s="2094"/>
      <c r="E13" s="218"/>
      <c r="F13" s="409" t="s">
        <v>793</v>
      </c>
      <c r="G13" s="402"/>
      <c r="H13" s="403">
        <f>SUM('Acct Summary 7-8'!C8+'Acct Summary 7-8'!D8+'Acct Summary 7-8'!F8+'Acct Summary 7-8'!I8)+H14</f>
        <v>3420775</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3199971</v>
      </c>
      <c r="I17" s="404"/>
      <c r="J17" s="416"/>
      <c r="K17" s="405">
        <f>TRUNC((H17/H18*100000),5)/100000</f>
        <v>0.93545205390000008</v>
      </c>
      <c r="L17" s="406"/>
      <c r="M17" s="417" t="s">
        <v>1171</v>
      </c>
      <c r="O17" s="418" t="str">
        <f>IF(AND(O16="2", J20 &gt; 2),"1",IF(AND(O16 = "1", J20 &gt; 2),"2",IF(AND(O16="1", J20 &gt;1),"1","0")))</f>
        <v>0</v>
      </c>
      <c r="P17" s="218"/>
    </row>
    <row r="18" spans="1:18" s="408" customFormat="1" ht="11.25" x14ac:dyDescent="0.2">
      <c r="A18" s="218"/>
      <c r="B18" s="401"/>
      <c r="C18" s="2093" t="s">
        <v>1317</v>
      </c>
      <c r="D18" s="2094"/>
      <c r="E18" s="218"/>
      <c r="F18" s="419" t="s">
        <v>794</v>
      </c>
      <c r="G18" s="402"/>
      <c r="H18" s="403">
        <f>SUM('Acct Summary 7-8'!C8+'Acct Summary 7-8'!D8+'Acct Summary 7-8'!F8+'Acct Summary 7-8'!I8)+H19</f>
        <v>3420775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0" t="s">
        <v>1412</v>
      </c>
      <c r="D24" s="2090"/>
      <c r="E24" s="218"/>
      <c r="F24" s="218" t="s">
        <v>445</v>
      </c>
      <c r="G24" s="402"/>
      <c r="H24" s="403">
        <f>SUM('Assets-Liab 5-6'!C4+'Assets-Liab 5-6'!D4+'Assets-Liab 5-6'!F4+'Assets-Liab 5-6'!I4+'Assets-Liab 5-6'!C5+'Assets-Liab 5-6'!D5+'Assets-Liab 5-6'!F5+'Assets-Liab 5-6'!I5)</f>
        <v>502519</v>
      </c>
      <c r="I24" s="422"/>
      <c r="J24" s="422"/>
      <c r="K24" s="423">
        <f>TRUNC(((H24/H25*100000)/100000),2)</f>
        <v>56.53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8888.8083299999998</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1285000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0" activePane="bottomLeft" state="frozen"/>
      <selection pane="bottomLeft" activeCell="M16" sqref="M16"/>
    </sheetView>
  </sheetViews>
  <sheetFormatPr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9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0" t="s">
        <v>973</v>
      </c>
      <c r="B3" s="2101"/>
      <c r="C3" s="1559"/>
      <c r="D3" s="1560"/>
      <c r="E3" s="1560"/>
      <c r="F3" s="1560"/>
      <c r="G3" s="1560"/>
      <c r="H3" s="1560"/>
      <c r="I3" s="1560"/>
      <c r="J3" s="1560"/>
      <c r="K3" s="1560"/>
      <c r="L3" s="1560"/>
      <c r="M3" s="1561"/>
      <c r="N3" s="1562"/>
    </row>
    <row r="4" spans="1:14" ht="13.5" customHeight="1" x14ac:dyDescent="0.2">
      <c r="A4" s="463" t="s">
        <v>1651</v>
      </c>
      <c r="B4" s="464"/>
      <c r="C4" s="465">
        <v>424109</v>
      </c>
      <c r="D4" s="466">
        <v>78410</v>
      </c>
      <c r="E4" s="466">
        <v>4886</v>
      </c>
      <c r="F4" s="466"/>
      <c r="G4" s="466"/>
      <c r="H4" s="466"/>
      <c r="I4" s="466"/>
      <c r="J4" s="467"/>
      <c r="K4" s="466"/>
      <c r="L4" s="466">
        <v>79442</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424109</v>
      </c>
      <c r="D13" s="1737">
        <f t="shared" ref="D13:L13" si="0">SUM(D4:D12)</f>
        <v>78410</v>
      </c>
      <c r="E13" s="1737">
        <f t="shared" si="0"/>
        <v>4886</v>
      </c>
      <c r="F13" s="1737">
        <f t="shared" si="0"/>
        <v>0</v>
      </c>
      <c r="G13" s="1737">
        <f t="shared" si="0"/>
        <v>0</v>
      </c>
      <c r="H13" s="1737">
        <f t="shared" si="0"/>
        <v>0</v>
      </c>
      <c r="I13" s="1737">
        <f t="shared" si="0"/>
        <v>0</v>
      </c>
      <c r="J13" s="1737">
        <f t="shared" si="0"/>
        <v>0</v>
      </c>
      <c r="K13" s="1737">
        <f t="shared" si="0"/>
        <v>0</v>
      </c>
      <c r="L13" s="1737">
        <f t="shared" si="0"/>
        <v>79442</v>
      </c>
      <c r="M13" s="468"/>
      <c r="N13" s="469"/>
    </row>
    <row r="14" spans="1:14" ht="18" customHeight="1" thickTop="1" x14ac:dyDescent="0.2">
      <c r="A14" s="2102" t="s">
        <v>147</v>
      </c>
      <c r="B14" s="210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5004</v>
      </c>
      <c r="N16" s="484"/>
    </row>
    <row r="17" spans="1:14" s="485" customFormat="1" ht="12.75" customHeight="1" x14ac:dyDescent="0.2">
      <c r="A17" s="482" t="s">
        <v>1403</v>
      </c>
      <c r="B17" s="483">
        <v>230</v>
      </c>
      <c r="C17" s="477"/>
      <c r="D17" s="477"/>
      <c r="E17" s="477"/>
      <c r="F17" s="477"/>
      <c r="G17" s="477"/>
      <c r="H17" s="477"/>
      <c r="I17" s="477"/>
      <c r="J17" s="477"/>
      <c r="K17" s="477"/>
      <c r="L17" s="477"/>
      <c r="M17" s="467">
        <v>5580349</v>
      </c>
      <c r="N17" s="484"/>
    </row>
    <row r="18" spans="1:14" s="485" customFormat="1" ht="12.75" customHeight="1" x14ac:dyDescent="0.2">
      <c r="A18" s="482" t="s">
        <v>1404</v>
      </c>
      <c r="B18" s="483">
        <v>240</v>
      </c>
      <c r="C18" s="477"/>
      <c r="D18" s="477"/>
      <c r="E18" s="477"/>
      <c r="F18" s="477"/>
      <c r="G18" s="477"/>
      <c r="H18" s="477"/>
      <c r="I18" s="477"/>
      <c r="J18" s="477"/>
      <c r="K18" s="477"/>
      <c r="L18" s="477"/>
      <c r="M18" s="467">
        <v>51641</v>
      </c>
      <c r="N18" s="484"/>
    </row>
    <row r="19" spans="1:14" s="485" customFormat="1" ht="12.75" customHeight="1" x14ac:dyDescent="0.2">
      <c r="A19" s="482" t="s">
        <v>1405</v>
      </c>
      <c r="B19" s="483">
        <v>250</v>
      </c>
      <c r="C19" s="477"/>
      <c r="D19" s="477"/>
      <c r="E19" s="477"/>
      <c r="F19" s="477"/>
      <c r="G19" s="477"/>
      <c r="H19" s="477"/>
      <c r="I19" s="477"/>
      <c r="J19" s="477"/>
      <c r="K19" s="477"/>
      <c r="L19" s="477"/>
      <c r="M19" s="467">
        <v>2988159</v>
      </c>
      <c r="N19" s="484"/>
    </row>
    <row r="20" spans="1:14" s="485" customFormat="1" ht="12.75" customHeight="1" x14ac:dyDescent="0.2">
      <c r="A20" s="482" t="s">
        <v>1406</v>
      </c>
      <c r="B20" s="483">
        <v>260</v>
      </c>
      <c r="C20" s="477"/>
      <c r="D20" s="477"/>
      <c r="E20" s="477"/>
      <c r="F20" s="477"/>
      <c r="G20" s="477"/>
      <c r="H20" s="477"/>
      <c r="I20" s="477"/>
      <c r="J20" s="477"/>
      <c r="K20" s="477"/>
      <c r="L20" s="477"/>
      <c r="M20" s="467">
        <v>622804</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4886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1280114</v>
      </c>
    </row>
    <row r="23" spans="1:14" ht="13.5" customHeight="1" thickBot="1" x14ac:dyDescent="0.25">
      <c r="A23" s="1736" t="s">
        <v>643</v>
      </c>
      <c r="B23" s="1741"/>
      <c r="C23" s="468"/>
      <c r="D23" s="468"/>
      <c r="E23" s="468"/>
      <c r="F23" s="468"/>
      <c r="G23" s="468"/>
      <c r="H23" s="468"/>
      <c r="I23" s="468"/>
      <c r="J23" s="468"/>
      <c r="K23" s="468"/>
      <c r="L23" s="468"/>
      <c r="M23" s="1688">
        <f>SUM(M15:M22)</f>
        <v>9247957</v>
      </c>
      <c r="N23" s="1688">
        <f>SUM(N21:N22)</f>
        <v>1285000</v>
      </c>
    </row>
    <row r="24" spans="1:14" ht="18" customHeight="1" thickTop="1" x14ac:dyDescent="0.2">
      <c r="A24" s="2104" t="s">
        <v>598</v>
      </c>
      <c r="B24" s="210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79442</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79442</v>
      </c>
      <c r="M34" s="468"/>
      <c r="N34" s="480"/>
    </row>
    <row r="35" spans="1:14" ht="18" customHeight="1" thickTop="1" x14ac:dyDescent="0.2">
      <c r="A35" s="2106" t="s">
        <v>529</v>
      </c>
      <c r="B35" s="210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1285000</v>
      </c>
    </row>
    <row r="37" spans="1:14" ht="13.5" thickBot="1" x14ac:dyDescent="0.25">
      <c r="A37" s="1736" t="s">
        <v>653</v>
      </c>
      <c r="B37" s="1741"/>
      <c r="C37" s="477"/>
      <c r="D37" s="477"/>
      <c r="E37" s="477"/>
      <c r="F37" s="477"/>
      <c r="G37" s="477"/>
      <c r="H37" s="477"/>
      <c r="I37" s="477"/>
      <c r="J37" s="477"/>
      <c r="K37" s="477"/>
      <c r="L37" s="480"/>
      <c r="M37" s="468"/>
      <c r="N37" s="1688">
        <f>SUM(N36:N36)</f>
        <v>1285000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424109</v>
      </c>
      <c r="D39" s="466">
        <v>78410</v>
      </c>
      <c r="E39" s="466">
        <v>4886</v>
      </c>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9247957</v>
      </c>
      <c r="N40" s="497"/>
    </row>
    <row r="41" spans="1:14" ht="13.5" customHeight="1" thickBot="1" x14ac:dyDescent="0.25">
      <c r="A41" s="1736" t="s">
        <v>655</v>
      </c>
      <c r="B41" s="1706"/>
      <c r="C41" s="1688">
        <f>(SUM(C34,C37,C38,C39))</f>
        <v>424109</v>
      </c>
      <c r="D41" s="1688">
        <f t="shared" ref="D41:L41" si="2">SUM(D34,D37,D38:D39)</f>
        <v>78410</v>
      </c>
      <c r="E41" s="1688">
        <f t="shared" si="2"/>
        <v>4886</v>
      </c>
      <c r="F41" s="1688">
        <f t="shared" si="2"/>
        <v>0</v>
      </c>
      <c r="G41" s="1688">
        <f t="shared" si="2"/>
        <v>0</v>
      </c>
      <c r="H41" s="1688">
        <f t="shared" si="2"/>
        <v>0</v>
      </c>
      <c r="I41" s="1688">
        <f t="shared" si="2"/>
        <v>0</v>
      </c>
      <c r="J41" s="1688">
        <f t="shared" si="2"/>
        <v>0</v>
      </c>
      <c r="K41" s="1688">
        <f t="shared" si="2"/>
        <v>0</v>
      </c>
      <c r="L41" s="1688">
        <f t="shared" si="2"/>
        <v>79442</v>
      </c>
      <c r="M41" s="1688">
        <f>SUM(M40)</f>
        <v>9247957</v>
      </c>
      <c r="N41" s="1688">
        <f>SUM(N37)</f>
        <v>1285000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7" activePane="bottomLeft" state="frozen"/>
      <selection pane="bottomLeft" activeCell="C10" sqref="C10"/>
    </sheetView>
  </sheetViews>
  <sheetFormatPr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12" t="s">
        <v>1175</v>
      </c>
      <c r="B3" s="2113"/>
      <c r="C3" s="1573"/>
      <c r="D3" s="1574"/>
      <c r="E3" s="1574"/>
      <c r="F3" s="1574"/>
      <c r="G3" s="1574"/>
      <c r="H3" s="1574"/>
      <c r="I3" s="1574"/>
      <c r="J3" s="1574"/>
      <c r="K3" s="1575"/>
      <c r="L3" s="506"/>
    </row>
    <row r="4" spans="1:13" ht="15.75" customHeight="1" x14ac:dyDescent="0.2">
      <c r="A4" s="1928" t="s">
        <v>1499</v>
      </c>
      <c r="B4" s="1929">
        <v>1000</v>
      </c>
      <c r="C4" s="1742">
        <f>'Revenues 9-14'!C109</f>
        <v>2246965</v>
      </c>
      <c r="D4" s="1742">
        <f>'Revenues 9-14'!D109</f>
        <v>543577</v>
      </c>
      <c r="E4" s="1742">
        <f>'Revenues 9-14'!E109</f>
        <v>149385</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605579</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24654</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2877198</v>
      </c>
      <c r="D8" s="1688">
        <f t="shared" ref="D8:K8" si="0">SUM(D4:D7)</f>
        <v>543577</v>
      </c>
      <c r="E8" s="1688">
        <f t="shared" si="0"/>
        <v>149385</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779008</v>
      </c>
      <c r="D9" s="516"/>
      <c r="E9" s="481"/>
      <c r="F9" s="481"/>
      <c r="G9" s="517"/>
      <c r="H9" s="481"/>
      <c r="I9" s="509" t="s">
        <v>1169</v>
      </c>
      <c r="J9" s="478"/>
      <c r="K9" s="481"/>
      <c r="L9" s="347"/>
    </row>
    <row r="10" spans="1:13" s="519" customFormat="1" ht="13.5" thickBot="1" x14ac:dyDescent="0.25">
      <c r="A10" s="1736" t="s">
        <v>1173</v>
      </c>
      <c r="B10" s="1709"/>
      <c r="C10" s="1688">
        <f>SUM(C8:C9)</f>
        <v>3656206</v>
      </c>
      <c r="D10" s="1688">
        <f t="shared" ref="D10:K10" si="1">SUM(D8:D9)</f>
        <v>543577</v>
      </c>
      <c r="E10" s="1688">
        <f t="shared" si="1"/>
        <v>149385</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02" t="s">
        <v>1176</v>
      </c>
      <c r="B11" s="2103"/>
      <c r="C11" s="1570"/>
      <c r="D11" s="1571"/>
      <c r="E11" s="1571"/>
      <c r="F11" s="1571"/>
      <c r="G11" s="1571"/>
      <c r="H11" s="1571"/>
      <c r="I11" s="1571"/>
      <c r="J11" s="1571"/>
      <c r="K11" s="1572"/>
      <c r="L11" s="518"/>
    </row>
    <row r="12" spans="1:13" ht="15.75" customHeight="1" x14ac:dyDescent="0.2">
      <c r="A12" s="1576" t="s">
        <v>456</v>
      </c>
      <c r="B12" s="1578">
        <v>1000</v>
      </c>
      <c r="C12" s="1742">
        <f>'Expenditures 15-22'!K33</f>
        <v>2096371</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603100</v>
      </c>
      <c r="D13" s="1743">
        <f>'Expenditures 15-22'!K129</f>
        <v>500500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149385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2699471</v>
      </c>
      <c r="D17" s="1688">
        <f t="shared" si="2"/>
        <v>500500</v>
      </c>
      <c r="E17" s="1688">
        <f t="shared" si="2"/>
        <v>149385</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779008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3478479</v>
      </c>
      <c r="D19" s="1688">
        <f t="shared" si="4"/>
        <v>500500</v>
      </c>
      <c r="E19" s="1688">
        <f t="shared" si="4"/>
        <v>149385</v>
      </c>
      <c r="F19" s="1688">
        <f t="shared" si="4"/>
        <v>0</v>
      </c>
      <c r="G19" s="1688">
        <f t="shared" si="4"/>
        <v>0</v>
      </c>
      <c r="H19" s="1688">
        <f t="shared" si="4"/>
        <v>0</v>
      </c>
      <c r="I19" s="468"/>
      <c r="J19" s="1688">
        <f>SUM(J17:J18)</f>
        <v>0</v>
      </c>
      <c r="K19" s="1688">
        <f>SUM(K17:K18)</f>
        <v>0</v>
      </c>
      <c r="L19" s="347"/>
    </row>
    <row r="20" spans="1:12" ht="16.5" thickTop="1" thickBot="1" x14ac:dyDescent="0.25">
      <c r="A20" s="2122" t="s">
        <v>1655</v>
      </c>
      <c r="B20" s="2123"/>
      <c r="C20" s="1746">
        <f>C8-C17</f>
        <v>177727</v>
      </c>
      <c r="D20" s="1746">
        <f t="shared" ref="D20:K20" si="5">D8-D17</f>
        <v>43077</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14" t="s">
        <v>595</v>
      </c>
      <c r="B21" s="2115"/>
      <c r="C21" s="1570"/>
      <c r="D21" s="1571"/>
      <c r="E21" s="1571"/>
      <c r="F21" s="1571"/>
      <c r="G21" s="1571"/>
      <c r="H21" s="1571"/>
      <c r="I21" s="1571"/>
      <c r="J21" s="1571"/>
      <c r="K21" s="1572"/>
      <c r="L21" s="524"/>
    </row>
    <row r="22" spans="1:12" ht="15.75" customHeight="1" collapsed="1" x14ac:dyDescent="0.2">
      <c r="A22" s="2118" t="s">
        <v>596</v>
      </c>
      <c r="B22" s="2119"/>
      <c r="C22" s="477"/>
      <c r="D22" s="477"/>
      <c r="E22" s="477"/>
      <c r="F22" s="477"/>
      <c r="G22" s="477"/>
      <c r="H22" s="477"/>
      <c r="I22" s="477"/>
      <c r="J22" s="477"/>
      <c r="K22" s="477"/>
      <c r="L22" s="347"/>
    </row>
    <row r="23" spans="1:12" s="485" customFormat="1" ht="15.75" customHeight="1" x14ac:dyDescent="0.2">
      <c r="A23" s="2126" t="s">
        <v>293</v>
      </c>
      <c r="B23" s="2127"/>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8" t="s">
        <v>981</v>
      </c>
      <c r="B32" s="2129"/>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16" t="s">
        <v>374</v>
      </c>
      <c r="B44" s="2117"/>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18" t="s">
        <v>108</v>
      </c>
      <c r="B45" s="2119"/>
      <c r="C45" s="528"/>
      <c r="D45" s="528"/>
      <c r="E45" s="528"/>
      <c r="F45" s="528"/>
      <c r="G45" s="528"/>
      <c r="H45" s="528"/>
      <c r="I45" s="528"/>
      <c r="J45" s="528"/>
      <c r="K45" s="528"/>
      <c r="L45" s="347"/>
    </row>
    <row r="46" spans="1:12" s="485" customFormat="1" ht="15.75" customHeight="1" x14ac:dyDescent="0.2">
      <c r="A46" s="2130" t="s">
        <v>109</v>
      </c>
      <c r="B46" s="213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32" t="s">
        <v>440</v>
      </c>
      <c r="B76" s="2133"/>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34" t="s">
        <v>1177</v>
      </c>
      <c r="B77" s="2135"/>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10" t="s">
        <v>597</v>
      </c>
      <c r="B78" s="2111"/>
      <c r="C78" s="1702">
        <f t="shared" ref="C78:K78" si="9">C20+C77</f>
        <v>177727</v>
      </c>
      <c r="D78" s="1702">
        <f t="shared" si="9"/>
        <v>43077</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1949</v>
      </c>
      <c r="B79" s="534"/>
      <c r="C79" s="478">
        <v>246382</v>
      </c>
      <c r="D79" s="535">
        <v>35333</v>
      </c>
      <c r="E79" s="535">
        <v>4886</v>
      </c>
      <c r="F79" s="535"/>
      <c r="G79" s="535"/>
      <c r="H79" s="535"/>
      <c r="I79" s="535"/>
      <c r="J79" s="535"/>
      <c r="K79" s="535"/>
      <c r="L79" s="347"/>
    </row>
    <row r="80" spans="1:12" x14ac:dyDescent="0.2">
      <c r="A80" s="2124" t="s">
        <v>1795</v>
      </c>
      <c r="B80" s="2125"/>
      <c r="C80" s="467"/>
      <c r="D80" s="467"/>
      <c r="E80" s="467"/>
      <c r="F80" s="467"/>
      <c r="G80" s="467"/>
      <c r="H80" s="467"/>
      <c r="I80" s="467"/>
      <c r="J80" s="467"/>
      <c r="K80" s="467"/>
      <c r="L80" s="347"/>
    </row>
    <row r="81" spans="1:12" ht="13.5" thickBot="1" x14ac:dyDescent="0.25">
      <c r="A81" s="2108" t="s">
        <v>1950</v>
      </c>
      <c r="B81" s="2109"/>
      <c r="C81" s="1688">
        <f>(SUM(C78:C80))</f>
        <v>424109</v>
      </c>
      <c r="D81" s="1688">
        <f>SUM(D78:D80)</f>
        <v>78410</v>
      </c>
      <c r="E81" s="1688">
        <f t="shared" ref="E81:K81" si="10">SUM(E78:E80)</f>
        <v>4886</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177727</v>
      </c>
      <c r="D82" s="538">
        <f t="shared" ref="D82:K82" si="11">(D81-D79)</f>
        <v>43077</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0.41905972285426624</v>
      </c>
      <c r="D83" s="540">
        <f t="shared" ref="D83:K83" si="12">D82/D81</f>
        <v>0.54938145644688174</v>
      </c>
      <c r="E83" s="540">
        <f t="shared" si="12"/>
        <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1:A2"/>
    <mergeCell ref="A20:B20"/>
    <mergeCell ref="A80:B80"/>
    <mergeCell ref="A23:B23"/>
    <mergeCell ref="A32:B32"/>
    <mergeCell ref="A22:B22"/>
    <mergeCell ref="A46:B46"/>
    <mergeCell ref="A76:B76"/>
    <mergeCell ref="A77:B77"/>
    <mergeCell ref="A81:B81"/>
    <mergeCell ref="A78:B78"/>
    <mergeCell ref="A3:B3"/>
    <mergeCell ref="A11:B11"/>
    <mergeCell ref="A21:B21"/>
    <mergeCell ref="A44:B44"/>
    <mergeCell ref="A45:B45"/>
  </mergeCells>
  <phoneticPr fontId="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8" activePane="bottomLeft" state="frozen"/>
      <selection pane="bottomLeft" activeCell="C108" sqref="C108"/>
    </sheetView>
  </sheetViews>
  <sheetFormatPr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0" t="s">
        <v>1802</v>
      </c>
      <c r="B1" s="452"/>
      <c r="C1" s="453" t="s">
        <v>425</v>
      </c>
      <c r="D1" s="453" t="s">
        <v>426</v>
      </c>
      <c r="E1" s="453" t="s">
        <v>427</v>
      </c>
      <c r="F1" s="453" t="s">
        <v>428</v>
      </c>
      <c r="G1" s="453" t="s">
        <v>429</v>
      </c>
      <c r="H1" s="453" t="s">
        <v>430</v>
      </c>
      <c r="I1" s="453" t="s">
        <v>431</v>
      </c>
      <c r="J1" s="453" t="s">
        <v>432</v>
      </c>
      <c r="K1" s="453" t="s">
        <v>756</v>
      </c>
    </row>
    <row r="2" spans="1:12" ht="36" x14ac:dyDescent="0.2">
      <c r="A2" s="212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v>1886830</v>
      </c>
      <c r="D29" s="468"/>
      <c r="E29" s="468"/>
      <c r="F29" s="468"/>
      <c r="G29" s="468"/>
      <c r="H29" s="468"/>
      <c r="I29" s="468"/>
      <c r="J29" s="468"/>
      <c r="K29" s="468"/>
    </row>
    <row r="30" spans="1:11" ht="12.75" customHeight="1" x14ac:dyDescent="0.2">
      <c r="A30" s="463" t="s">
        <v>1026</v>
      </c>
      <c r="B30" s="470">
        <v>1333</v>
      </c>
      <c r="C30" s="551">
        <v>85000</v>
      </c>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1971830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2751</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2751</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29821</v>
      </c>
      <c r="D81" s="466"/>
      <c r="E81" s="468"/>
      <c r="F81" s="468"/>
      <c r="G81" s="468"/>
      <c r="H81" s="468"/>
      <c r="I81" s="468"/>
      <c r="J81" s="468"/>
      <c r="K81" s="468"/>
    </row>
    <row r="82" spans="1:11" ht="12.75" customHeight="1" thickBot="1" x14ac:dyDescent="0.25">
      <c r="A82" s="1708" t="s">
        <v>241</v>
      </c>
      <c r="B82" s="1709"/>
      <c r="C82" s="1707">
        <f>SUM(C77:C81)</f>
        <v>29821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7938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7938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v>543577</v>
      </c>
      <c r="E104" s="481">
        <v>149385</v>
      </c>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234625</v>
      </c>
      <c r="D107" s="466"/>
      <c r="E107" s="466"/>
      <c r="F107" s="466"/>
      <c r="G107" s="466"/>
      <c r="H107" s="466"/>
      <c r="I107" s="466"/>
      <c r="J107" s="467"/>
      <c r="K107" s="466"/>
    </row>
    <row r="108" spans="1:12" ht="12.75" customHeight="1" thickBot="1" x14ac:dyDescent="0.25">
      <c r="A108" s="1708" t="s">
        <v>487</v>
      </c>
      <c r="B108" s="1712"/>
      <c r="C108" s="1707">
        <f>SUM(C95:C107)</f>
        <v>234625</v>
      </c>
      <c r="D108" s="1707">
        <f t="shared" ref="D108:K108" si="3">SUM(D95:D107)</f>
        <v>543577</v>
      </c>
      <c r="E108" s="1707">
        <f t="shared" si="3"/>
        <v>149385</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2246965</v>
      </c>
      <c r="D109" s="1715">
        <f t="shared" si="4"/>
        <v>543577</v>
      </c>
      <c r="E109" s="1715">
        <f t="shared" si="4"/>
        <v>149385</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605579</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605579</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1"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24654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24654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36" t="s">
        <v>398</v>
      </c>
      <c r="B169" s="2137"/>
      <c r="C169" s="1722">
        <f t="shared" ref="C169:K169" si="6">SUM(C132,C141,C145,C146:C150,C155,C156:C167,C168)</f>
        <v>24654</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24654</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38" t="s">
        <v>1492</v>
      </c>
      <c r="B172" s="213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2" t="s">
        <v>1665</v>
      </c>
      <c r="B175" s="214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46" t="s">
        <v>1664</v>
      </c>
      <c r="B176" s="214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4" t="s">
        <v>785</v>
      </c>
      <c r="B181" s="214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0" t="s">
        <v>1803</v>
      </c>
      <c r="B182" s="214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1937</v>
      </c>
      <c r="B261" s="470">
        <v>4981</v>
      </c>
      <c r="C261" s="575"/>
      <c r="D261" s="576"/>
      <c r="E261" s="468"/>
      <c r="F261" s="576"/>
      <c r="G261" s="576"/>
      <c r="H261" s="468"/>
      <c r="I261" s="468"/>
      <c r="J261" s="468"/>
      <c r="K261" s="468"/>
    </row>
    <row r="262" spans="1:11" ht="12.75" customHeight="1" thickTop="1" thickBot="1" x14ac:dyDescent="0.25">
      <c r="A262" s="1932"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2877198</v>
      </c>
      <c r="D268" s="1715">
        <f t="shared" si="12"/>
        <v>543577</v>
      </c>
      <c r="E268" s="1715">
        <f t="shared" si="12"/>
        <v>149385</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64" activePane="bottomLeft" state="frozen"/>
      <selection pane="bottomLeft" activeCell="D14" sqref="D14"/>
    </sheetView>
  </sheetViews>
  <sheetFormatPr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0"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3" t="s">
        <v>297</v>
      </c>
      <c r="B3" s="217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942529</v>
      </c>
      <c r="D13" s="466">
        <v>367835</v>
      </c>
      <c r="E13" s="466">
        <v>204538</v>
      </c>
      <c r="F13" s="466">
        <v>146228</v>
      </c>
      <c r="G13" s="466">
        <v>325259</v>
      </c>
      <c r="H13" s="466"/>
      <c r="I13" s="467"/>
      <c r="J13" s="467"/>
      <c r="K13" s="1671">
        <f t="shared" si="0"/>
        <v>1986389</v>
      </c>
      <c r="L13" s="466">
        <v>2096693</v>
      </c>
    </row>
    <row r="14" spans="1:14" x14ac:dyDescent="0.2">
      <c r="A14" s="1504" t="s">
        <v>963</v>
      </c>
      <c r="B14" s="614">
        <v>1500</v>
      </c>
      <c r="C14" s="466"/>
      <c r="D14" s="466"/>
      <c r="E14" s="466">
        <v>54709</v>
      </c>
      <c r="F14" s="466"/>
      <c r="G14" s="466"/>
      <c r="H14" s="466"/>
      <c r="I14" s="467"/>
      <c r="J14" s="467"/>
      <c r="K14" s="1671">
        <f t="shared" si="0"/>
        <v>54709</v>
      </c>
      <c r="L14" s="466">
        <v>50000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v>48184</v>
      </c>
      <c r="D19" s="466">
        <v>7089</v>
      </c>
      <c r="E19" s="466"/>
      <c r="F19" s="466"/>
      <c r="G19" s="466"/>
      <c r="H19" s="466"/>
      <c r="I19" s="467"/>
      <c r="J19" s="467"/>
      <c r="K19" s="1671">
        <f t="shared" si="0"/>
        <v>55273</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990713</v>
      </c>
      <c r="D33" s="1670">
        <f t="shared" ref="D33:L33" si="1">SUM(D5:D32)</f>
        <v>374924</v>
      </c>
      <c r="E33" s="1670">
        <f t="shared" si="1"/>
        <v>259247</v>
      </c>
      <c r="F33" s="1670">
        <f t="shared" si="1"/>
        <v>146228</v>
      </c>
      <c r="G33" s="1670">
        <f t="shared" si="1"/>
        <v>325259</v>
      </c>
      <c r="H33" s="1670">
        <f t="shared" si="1"/>
        <v>0</v>
      </c>
      <c r="I33" s="1670">
        <f t="shared" si="1"/>
        <v>0</v>
      </c>
      <c r="J33" s="1670">
        <f t="shared" si="1"/>
        <v>0</v>
      </c>
      <c r="K33" s="1670">
        <f t="shared" si="1"/>
        <v>2096371</v>
      </c>
      <c r="L33" s="1670">
        <f t="shared" si="1"/>
        <v>2146693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3000</v>
      </c>
      <c r="D37" s="466">
        <v>431</v>
      </c>
      <c r="E37" s="466"/>
      <c r="F37" s="466">
        <v>2745</v>
      </c>
      <c r="G37" s="466"/>
      <c r="H37" s="466"/>
      <c r="I37" s="467"/>
      <c r="J37" s="467"/>
      <c r="K37" s="1671">
        <f t="shared" si="2"/>
        <v>6176</v>
      </c>
      <c r="L37" s="466">
        <v>6640</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3000</v>
      </c>
      <c r="D42" s="1670">
        <f t="shared" ref="D42:L42" si="3">SUM(D36:D41)</f>
        <v>431</v>
      </c>
      <c r="E42" s="1670">
        <f t="shared" si="3"/>
        <v>0</v>
      </c>
      <c r="F42" s="1670">
        <f t="shared" si="3"/>
        <v>2745</v>
      </c>
      <c r="G42" s="1670">
        <f t="shared" si="3"/>
        <v>0</v>
      </c>
      <c r="H42" s="1670">
        <f t="shared" si="3"/>
        <v>0</v>
      </c>
      <c r="I42" s="1670">
        <f t="shared" si="3"/>
        <v>0</v>
      </c>
      <c r="J42" s="1670">
        <f t="shared" si="3"/>
        <v>0</v>
      </c>
      <c r="K42" s="1670">
        <f t="shared" si="3"/>
        <v>6176</v>
      </c>
      <c r="L42" s="1670">
        <f t="shared" si="3"/>
        <v>6640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8477</v>
      </c>
      <c r="F44" s="481"/>
      <c r="G44" s="481"/>
      <c r="H44" s="481"/>
      <c r="I44" s="467"/>
      <c r="J44" s="467"/>
      <c r="K44" s="1672">
        <f>SUM(C44:J44)</f>
        <v>8477</v>
      </c>
      <c r="L44" s="481">
        <v>8500</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v>197100</v>
      </c>
    </row>
    <row r="47" spans="1:14" ht="12.75" customHeight="1" thickBot="1" x14ac:dyDescent="0.25">
      <c r="A47" s="1668" t="s">
        <v>561</v>
      </c>
      <c r="B47" s="1669" t="s">
        <v>32</v>
      </c>
      <c r="C47" s="1670">
        <f>SUM(C44:C46)</f>
        <v>0</v>
      </c>
      <c r="D47" s="1670">
        <f t="shared" ref="D47:K47" si="4">SUM(D44:D46)</f>
        <v>0</v>
      </c>
      <c r="E47" s="1670">
        <f t="shared" si="4"/>
        <v>8477</v>
      </c>
      <c r="F47" s="1670">
        <f t="shared" si="4"/>
        <v>0</v>
      </c>
      <c r="G47" s="1670">
        <f t="shared" si="4"/>
        <v>0</v>
      </c>
      <c r="H47" s="1670">
        <f t="shared" si="4"/>
        <v>0</v>
      </c>
      <c r="I47" s="1670">
        <f t="shared" si="4"/>
        <v>0</v>
      </c>
      <c r="J47" s="1670">
        <f t="shared" si="4"/>
        <v>0</v>
      </c>
      <c r="K47" s="1670">
        <f t="shared" si="4"/>
        <v>8477</v>
      </c>
      <c r="L47" s="1670">
        <f>SUM(L44:L46)</f>
        <v>205600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44856</v>
      </c>
      <c r="D49" s="481">
        <v>5750</v>
      </c>
      <c r="E49" s="481">
        <v>39179</v>
      </c>
      <c r="F49" s="481">
        <v>155397</v>
      </c>
      <c r="G49" s="481"/>
      <c r="H49" s="481">
        <v>994</v>
      </c>
      <c r="I49" s="467"/>
      <c r="J49" s="467"/>
      <c r="K49" s="1672">
        <f>SUM(C49:J49)</f>
        <v>246176</v>
      </c>
      <c r="L49" s="481">
        <v>74895</v>
      </c>
    </row>
    <row r="50" spans="1:14" x14ac:dyDescent="0.2">
      <c r="A50" s="1504" t="s">
        <v>818</v>
      </c>
      <c r="B50" s="614">
        <v>2320</v>
      </c>
      <c r="C50" s="466">
        <v>201226</v>
      </c>
      <c r="D50" s="466">
        <v>29740</v>
      </c>
      <c r="E50" s="466">
        <v>7955</v>
      </c>
      <c r="F50" s="466">
        <v>247</v>
      </c>
      <c r="G50" s="466"/>
      <c r="H50" s="466">
        <v>1520</v>
      </c>
      <c r="I50" s="467"/>
      <c r="J50" s="467"/>
      <c r="K50" s="1672">
        <f>SUM(C50:J50)</f>
        <v>240688</v>
      </c>
      <c r="L50" s="466">
        <v>245700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246082</v>
      </c>
      <c r="D53" s="1670">
        <f t="shared" ref="D53:L53" si="5">SUM(D49:D52)</f>
        <v>35490</v>
      </c>
      <c r="E53" s="1670">
        <f t="shared" si="5"/>
        <v>47134</v>
      </c>
      <c r="F53" s="1670">
        <f t="shared" si="5"/>
        <v>155644</v>
      </c>
      <c r="G53" s="1670">
        <f t="shared" si="5"/>
        <v>0</v>
      </c>
      <c r="H53" s="1670">
        <f t="shared" si="5"/>
        <v>2514</v>
      </c>
      <c r="I53" s="1670">
        <f t="shared" si="5"/>
        <v>0</v>
      </c>
      <c r="J53" s="1670">
        <f t="shared" si="5"/>
        <v>0</v>
      </c>
      <c r="K53" s="1670">
        <f t="shared" si="5"/>
        <v>486864</v>
      </c>
      <c r="L53" s="1670">
        <f t="shared" si="5"/>
        <v>320595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30624</v>
      </c>
      <c r="D55" s="481">
        <v>3650</v>
      </c>
      <c r="E55" s="481"/>
      <c r="F55" s="481"/>
      <c r="G55" s="481"/>
      <c r="H55" s="481"/>
      <c r="I55" s="467"/>
      <c r="J55" s="467"/>
      <c r="K55" s="1672">
        <f>SUM(C55:J55)</f>
        <v>34274</v>
      </c>
      <c r="L55" s="481">
        <v>34950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30624</v>
      </c>
      <c r="D57" s="1674">
        <f t="shared" ref="D57:K57" si="6">SUM(D55:D56)</f>
        <v>3650</v>
      </c>
      <c r="E57" s="1674">
        <f t="shared" si="6"/>
        <v>0</v>
      </c>
      <c r="F57" s="1674">
        <f t="shared" si="6"/>
        <v>0</v>
      </c>
      <c r="G57" s="1674">
        <f t="shared" si="6"/>
        <v>0</v>
      </c>
      <c r="H57" s="1674">
        <f t="shared" si="6"/>
        <v>0</v>
      </c>
      <c r="I57" s="1674">
        <f t="shared" si="6"/>
        <v>0</v>
      </c>
      <c r="J57" s="1674">
        <f t="shared" si="6"/>
        <v>0</v>
      </c>
      <c r="K57" s="1674">
        <f t="shared" si="6"/>
        <v>34274</v>
      </c>
      <c r="L57" s="1670">
        <f>SUM(L55:L56)</f>
        <v>34950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c r="D61" s="466"/>
      <c r="E61" s="466">
        <v>67309</v>
      </c>
      <c r="F61" s="466"/>
      <c r="G61" s="466"/>
      <c r="H61" s="466"/>
      <c r="I61" s="467"/>
      <c r="J61" s="467"/>
      <c r="K61" s="1672">
        <f t="shared" si="7"/>
        <v>67309</v>
      </c>
      <c r="L61" s="466">
        <v>67000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0</v>
      </c>
      <c r="D65" s="1670">
        <f t="shared" ref="D65:L65" si="8">SUM(D59:D64)</f>
        <v>0</v>
      </c>
      <c r="E65" s="1670">
        <f t="shared" si="8"/>
        <v>67309</v>
      </c>
      <c r="F65" s="1670">
        <f t="shared" si="8"/>
        <v>0</v>
      </c>
      <c r="G65" s="1670">
        <f t="shared" si="8"/>
        <v>0</v>
      </c>
      <c r="H65" s="1670">
        <f t="shared" si="8"/>
        <v>0</v>
      </c>
      <c r="I65" s="1670">
        <f t="shared" si="8"/>
        <v>0</v>
      </c>
      <c r="J65" s="1670">
        <f t="shared" si="8"/>
        <v>0</v>
      </c>
      <c r="K65" s="1670">
        <f t="shared" si="8"/>
        <v>67309</v>
      </c>
      <c r="L65" s="1670">
        <f t="shared" si="8"/>
        <v>67000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279706</v>
      </c>
      <c r="D74" s="1677">
        <f t="shared" ref="D74:K74" si="10">SUM(D42,D47,D53,D57,D65,D72,D73)</f>
        <v>39571</v>
      </c>
      <c r="E74" s="1677">
        <f t="shared" si="10"/>
        <v>122920</v>
      </c>
      <c r="F74" s="1677">
        <f t="shared" si="10"/>
        <v>158389</v>
      </c>
      <c r="G74" s="1677">
        <f t="shared" si="10"/>
        <v>0</v>
      </c>
      <c r="H74" s="1677">
        <f t="shared" si="10"/>
        <v>2514</v>
      </c>
      <c r="I74" s="1677">
        <f t="shared" si="10"/>
        <v>0</v>
      </c>
      <c r="J74" s="1677">
        <f t="shared" si="10"/>
        <v>0</v>
      </c>
      <c r="K74" s="1677">
        <f t="shared" si="10"/>
        <v>603100</v>
      </c>
      <c r="L74" s="1677">
        <f>SUM(L42,L47,L53,L57,L65,L72,L73)</f>
        <v>634785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0</v>
      </c>
      <c r="I102" s="477"/>
      <c r="J102" s="477"/>
      <c r="K102" s="1677">
        <f>SUM(K84,K92,K100,K101)</f>
        <v>0</v>
      </c>
      <c r="L102" s="1677">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1270419</v>
      </c>
      <c r="D114" s="1670">
        <f t="shared" ref="D114:K114" si="13">SUM(D33,D74,D75,D102,D112,D113)</f>
        <v>414495</v>
      </c>
      <c r="E114" s="1670">
        <f t="shared" si="13"/>
        <v>382167</v>
      </c>
      <c r="F114" s="1670">
        <f t="shared" si="13"/>
        <v>304617</v>
      </c>
      <c r="G114" s="1670">
        <f t="shared" si="13"/>
        <v>325259</v>
      </c>
      <c r="H114" s="1670">
        <f>SUM(H33,H74,H75,H102,H112,H113)</f>
        <v>2514</v>
      </c>
      <c r="I114" s="1670">
        <f t="shared" si="13"/>
        <v>0</v>
      </c>
      <c r="J114" s="1670">
        <f t="shared" si="13"/>
        <v>0</v>
      </c>
      <c r="K114" s="1670">
        <f t="shared" si="13"/>
        <v>2699471</v>
      </c>
      <c r="L114" s="1670">
        <f>SUM(L33,L74,L75,L102,L112,L113)</f>
        <v>2781478</v>
      </c>
    </row>
    <row r="115" spans="1:14" ht="13.5" thickTop="1" x14ac:dyDescent="0.2">
      <c r="A115" s="2148" t="s">
        <v>996</v>
      </c>
      <c r="B115" s="2149"/>
      <c r="C115" s="618"/>
      <c r="D115" s="618"/>
      <c r="E115" s="618"/>
      <c r="F115" s="618"/>
      <c r="G115" s="618"/>
      <c r="H115" s="618"/>
      <c r="I115" s="618"/>
      <c r="J115" s="618"/>
      <c r="K115" s="1684">
        <f>'Revenues 9-14'!C268-'Expenditures 15-22'!K114</f>
        <v>177727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0" t="s">
        <v>296</v>
      </c>
      <c r="B117" s="217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101962</v>
      </c>
      <c r="D124" s="466">
        <v>11825</v>
      </c>
      <c r="E124" s="466">
        <v>141005</v>
      </c>
      <c r="F124" s="466">
        <v>71346</v>
      </c>
      <c r="G124" s="466">
        <v>165301</v>
      </c>
      <c r="H124" s="466">
        <v>4103</v>
      </c>
      <c r="I124" s="467"/>
      <c r="J124" s="467"/>
      <c r="K124" s="1670">
        <f>SUM(C124:J124)</f>
        <v>495542</v>
      </c>
      <c r="L124" s="466">
        <v>599500</v>
      </c>
    </row>
    <row r="125" spans="1:14" ht="14.25" thickTop="1" thickBot="1" x14ac:dyDescent="0.25">
      <c r="A125" s="1504" t="s">
        <v>953</v>
      </c>
      <c r="B125" s="614">
        <v>2550</v>
      </c>
      <c r="C125" s="466"/>
      <c r="D125" s="466"/>
      <c r="E125" s="466">
        <v>4958</v>
      </c>
      <c r="F125" s="466"/>
      <c r="G125" s="466"/>
      <c r="H125" s="466"/>
      <c r="I125" s="467"/>
      <c r="J125" s="467"/>
      <c r="K125" s="1670">
        <f>SUM(C125:J125)</f>
        <v>4958</v>
      </c>
      <c r="L125" s="466">
        <v>9500</v>
      </c>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101962</v>
      </c>
      <c r="D127" s="1670">
        <f t="shared" ref="D127:L127" si="14">SUM(D122:D126)</f>
        <v>11825</v>
      </c>
      <c r="E127" s="1670">
        <f t="shared" si="14"/>
        <v>145963</v>
      </c>
      <c r="F127" s="1670">
        <f t="shared" si="14"/>
        <v>71346</v>
      </c>
      <c r="G127" s="1670">
        <f t="shared" si="14"/>
        <v>165301</v>
      </c>
      <c r="H127" s="1670">
        <f t="shared" si="14"/>
        <v>4103</v>
      </c>
      <c r="I127" s="1670">
        <f t="shared" si="14"/>
        <v>0</v>
      </c>
      <c r="J127" s="1670">
        <f t="shared" si="14"/>
        <v>0</v>
      </c>
      <c r="K127" s="1670">
        <f t="shared" si="14"/>
        <v>500500</v>
      </c>
      <c r="L127" s="1670">
        <f t="shared" si="14"/>
        <v>609000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101962</v>
      </c>
      <c r="D129" s="1677">
        <f t="shared" ref="D129:L129" si="15">SUM(D120,D127,D128)</f>
        <v>11825</v>
      </c>
      <c r="E129" s="1677">
        <f t="shared" si="15"/>
        <v>145963</v>
      </c>
      <c r="F129" s="1677">
        <f t="shared" si="15"/>
        <v>71346</v>
      </c>
      <c r="G129" s="1677">
        <f t="shared" si="15"/>
        <v>165301</v>
      </c>
      <c r="H129" s="1677">
        <f t="shared" si="15"/>
        <v>4103</v>
      </c>
      <c r="I129" s="1677">
        <f t="shared" si="15"/>
        <v>0</v>
      </c>
      <c r="J129" s="1677">
        <f t="shared" si="15"/>
        <v>0</v>
      </c>
      <c r="K129" s="1677">
        <f t="shared" si="15"/>
        <v>500500</v>
      </c>
      <c r="L129" s="1677">
        <f t="shared" si="15"/>
        <v>609000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58" t="s">
        <v>620</v>
      </c>
      <c r="B151" s="2145"/>
      <c r="C151" s="1670">
        <f>SUM(C129,C130,C139,C149,C150)</f>
        <v>101962</v>
      </c>
      <c r="D151" s="1670">
        <f t="shared" ref="D151:K151" si="16">SUM(D129,D130,D139,D149,D150)</f>
        <v>11825</v>
      </c>
      <c r="E151" s="1670">
        <f t="shared" si="16"/>
        <v>145963</v>
      </c>
      <c r="F151" s="1670">
        <f t="shared" si="16"/>
        <v>71346</v>
      </c>
      <c r="G151" s="1670">
        <f t="shared" si="16"/>
        <v>165301</v>
      </c>
      <c r="H151" s="1670">
        <f t="shared" si="16"/>
        <v>4103</v>
      </c>
      <c r="I151" s="1670">
        <f t="shared" si="16"/>
        <v>0</v>
      </c>
      <c r="J151" s="1670">
        <f t="shared" si="16"/>
        <v>0</v>
      </c>
      <c r="K151" s="1670">
        <f t="shared" si="16"/>
        <v>500500</v>
      </c>
      <c r="L151" s="1670">
        <f>SUM(L129,L130,L139,L149,L150)</f>
        <v>609000</v>
      </c>
    </row>
    <row r="152" spans="1:14" ht="12.75" customHeight="1" thickTop="1" x14ac:dyDescent="0.2">
      <c r="A152" s="2161" t="s">
        <v>1178</v>
      </c>
      <c r="B152" s="2162"/>
      <c r="C152" s="618"/>
      <c r="D152" s="618"/>
      <c r="E152" s="618"/>
      <c r="F152" s="618"/>
      <c r="G152" s="618"/>
      <c r="H152" s="618"/>
      <c r="I152" s="618"/>
      <c r="J152" s="616"/>
      <c r="K152" s="1684">
        <f>'Revenues 9-14'!D268-'Expenditures 15-22'!K151</f>
        <v>43077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0" t="s">
        <v>621</v>
      </c>
      <c r="B154" s="217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54385</v>
      </c>
      <c r="I169" s="616"/>
      <c r="J169" s="616"/>
      <c r="K169" s="1671">
        <f>SUM(C169:H169)</f>
        <v>54385</v>
      </c>
      <c r="L169" s="656"/>
    </row>
    <row r="170" spans="1:14" ht="33.75" customHeight="1" x14ac:dyDescent="0.2">
      <c r="A170" s="669" t="s">
        <v>1670</v>
      </c>
      <c r="B170" s="671" t="s">
        <v>31</v>
      </c>
      <c r="C170" s="616"/>
      <c r="D170" s="616"/>
      <c r="E170" s="616"/>
      <c r="F170" s="616"/>
      <c r="G170" s="616"/>
      <c r="H170" s="569">
        <v>95000</v>
      </c>
      <c r="I170" s="616"/>
      <c r="J170" s="616"/>
      <c r="K170" s="1671">
        <f>SUM(C170:J170)</f>
        <v>95000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149385</v>
      </c>
      <c r="I172" s="638"/>
      <c r="J172" s="616"/>
      <c r="K172" s="1677">
        <f>SUM(K168,K169,K170,K171)</f>
        <v>149385</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149385</v>
      </c>
      <c r="I174" s="638"/>
      <c r="J174" s="616"/>
      <c r="K174" s="1677">
        <f>SUM(K160,K172,K173)</f>
        <v>149385</v>
      </c>
      <c r="L174" s="1677">
        <f>SUM(L160,L172,L173)</f>
        <v>0</v>
      </c>
    </row>
    <row r="175" spans="1:14" ht="13.5" thickTop="1" x14ac:dyDescent="0.2">
      <c r="A175" s="2148" t="s">
        <v>996</v>
      </c>
      <c r="B175" s="2149"/>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48" t="s">
        <v>996</v>
      </c>
      <c r="B211" s="2149"/>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63" t="s">
        <v>965</v>
      </c>
      <c r="B213" s="216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59" t="s">
        <v>505</v>
      </c>
      <c r="B295" s="2160"/>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48" t="s">
        <v>996</v>
      </c>
      <c r="B296" s="2149"/>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50" t="s">
        <v>143</v>
      </c>
      <c r="B298" s="215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56" t="s">
        <v>277</v>
      </c>
      <c r="B312" s="215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52" t="s">
        <v>996</v>
      </c>
      <c r="B313" s="215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65" t="s">
        <v>149</v>
      </c>
      <c r="B315" s="216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67" t="s">
        <v>898</v>
      </c>
      <c r="B317" s="216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54" t="s">
        <v>996</v>
      </c>
      <c r="B343" s="2155"/>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9" t="s">
        <v>966</v>
      </c>
      <c r="B345" s="215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48" t="s">
        <v>996</v>
      </c>
      <c r="B368" s="2149"/>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368:B368"/>
    <mergeCell ref="A175:B175"/>
    <mergeCell ref="A211:B211"/>
    <mergeCell ref="A296:B296"/>
    <mergeCell ref="A115:B115"/>
    <mergeCell ref="A298:B298"/>
    <mergeCell ref="A313:B313"/>
    <mergeCell ref="A343:B343"/>
    <mergeCell ref="A312:B312"/>
    <mergeCell ref="A151:B151"/>
    <mergeCell ref="A295:B295"/>
    <mergeCell ref="A152:B152"/>
    <mergeCell ref="A213:B213"/>
    <mergeCell ref="A315:B315"/>
    <mergeCell ref="A317:B317"/>
  </mergeCells>
  <phoneticPr fontId="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B1" colorId="8" zoomScale="110" zoomScaleNormal="110" workbookViewId="0">
      <selection activeCell="B1" sqref="B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75" t="s">
        <v>1802</v>
      </c>
      <c r="B2" s="1528" t="s">
        <v>1951</v>
      </c>
      <c r="C2" s="714" t="s">
        <v>1952</v>
      </c>
      <c r="D2" s="714" t="s">
        <v>1953</v>
      </c>
      <c r="E2" s="714" t="s">
        <v>1954</v>
      </c>
      <c r="F2" s="714" t="s">
        <v>1955</v>
      </c>
    </row>
    <row r="3" spans="1:6" ht="12" customHeight="1" x14ac:dyDescent="0.2">
      <c r="A3" s="2176"/>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6" colorId="8" zoomScale="110" zoomScaleNormal="110" workbookViewId="0">
      <selection activeCell="J32" sqref="J32"/>
    </sheetView>
  </sheetViews>
  <sheetFormatPr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1" t="s">
        <v>629</v>
      </c>
      <c r="B1" s="2182"/>
      <c r="C1" s="721"/>
    </row>
    <row r="2" spans="1:7" ht="33.75" x14ac:dyDescent="0.2">
      <c r="A2" s="2190" t="s">
        <v>1802</v>
      </c>
      <c r="B2" s="2191"/>
      <c r="C2" s="1884" t="s">
        <v>1956</v>
      </c>
      <c r="D2" s="723" t="s">
        <v>1957</v>
      </c>
      <c r="E2" s="723" t="s">
        <v>1958</v>
      </c>
      <c r="F2" s="1884" t="s">
        <v>1959</v>
      </c>
    </row>
    <row r="3" spans="1:7" ht="15.75" customHeight="1" x14ac:dyDescent="0.2">
      <c r="A3" s="2194" t="s">
        <v>1114</v>
      </c>
      <c r="B3" s="2195"/>
      <c r="C3" s="2183"/>
      <c r="D3" s="2184"/>
      <c r="E3" s="2184"/>
      <c r="F3" s="2185"/>
    </row>
    <row r="4" spans="1:7" ht="12.75" customHeight="1" thickBot="1" x14ac:dyDescent="0.25">
      <c r="A4" s="2192" t="s">
        <v>630</v>
      </c>
      <c r="B4" s="2193"/>
      <c r="C4" s="581"/>
      <c r="D4" s="581"/>
      <c r="E4" s="581"/>
      <c r="F4" s="1755">
        <f>SUM(C4+D4)-E4</f>
        <v>0</v>
      </c>
    </row>
    <row r="5" spans="1:7" ht="15.75" customHeight="1" thickTop="1" x14ac:dyDescent="0.2">
      <c r="A5" s="2177" t="s">
        <v>1110</v>
      </c>
      <c r="B5" s="2178"/>
      <c r="C5" s="2186"/>
      <c r="D5" s="2187"/>
      <c r="E5" s="2187"/>
      <c r="F5" s="218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79" t="s">
        <v>631</v>
      </c>
      <c r="B15" s="2180"/>
      <c r="C15" s="1755">
        <f>SUM(C6:C14)</f>
        <v>0</v>
      </c>
      <c r="D15" s="1755">
        <f>SUM(D6:D14)</f>
        <v>0</v>
      </c>
      <c r="E15" s="1755">
        <f>SUM(E6:E14)</f>
        <v>0</v>
      </c>
      <c r="F15" s="1755">
        <f>SUM(F6:F14)</f>
        <v>0</v>
      </c>
      <c r="G15" s="552"/>
    </row>
    <row r="16" spans="1:7" s="202" customFormat="1" ht="15.75" customHeight="1" thickTop="1" x14ac:dyDescent="0.2">
      <c r="A16" s="2189" t="s">
        <v>1111</v>
      </c>
      <c r="B16" s="2178"/>
      <c r="C16" s="2186"/>
      <c r="D16" s="2187"/>
      <c r="E16" s="2187"/>
      <c r="F16" s="2188"/>
    </row>
    <row r="17" spans="1:11" ht="12.75" customHeight="1" thickBot="1" x14ac:dyDescent="0.25">
      <c r="A17" s="2202" t="s">
        <v>64</v>
      </c>
      <c r="B17" s="2203"/>
      <c r="C17" s="726"/>
      <c r="D17" s="585"/>
      <c r="E17" s="726"/>
      <c r="F17" s="1755">
        <f>SUM(C17+D17)-E17</f>
        <v>0</v>
      </c>
    </row>
    <row r="18" spans="1:11" ht="12.75" customHeight="1" thickTop="1" thickBot="1" x14ac:dyDescent="0.25">
      <c r="A18" s="2202" t="s">
        <v>6</v>
      </c>
      <c r="B18" s="2203"/>
      <c r="C18" s="726"/>
      <c r="D18" s="585"/>
      <c r="E18" s="726"/>
      <c r="F18" s="1755">
        <f>SUM(C18+D18)-E18</f>
        <v>0</v>
      </c>
    </row>
    <row r="19" spans="1:11" ht="12.75" customHeight="1" thickTop="1" thickBot="1" x14ac:dyDescent="0.25">
      <c r="A19" s="2202" t="s">
        <v>388</v>
      </c>
      <c r="B19" s="2203"/>
      <c r="C19" s="726"/>
      <c r="D19" s="585"/>
      <c r="E19" s="726"/>
      <c r="F19" s="1755">
        <f>SUM(C19+D19)-E19</f>
        <v>0</v>
      </c>
    </row>
    <row r="20" spans="1:11" ht="12.75" customHeight="1" thickTop="1" thickBot="1" x14ac:dyDescent="0.25">
      <c r="A20" s="2202" t="s">
        <v>448</v>
      </c>
      <c r="B20" s="2203"/>
      <c r="C20" s="726"/>
      <c r="D20" s="585"/>
      <c r="E20" s="726"/>
      <c r="F20" s="1755">
        <f>SUM(C20+D20)-E20</f>
        <v>0</v>
      </c>
    </row>
    <row r="21" spans="1:11" ht="14.25" thickTop="1" thickBot="1" x14ac:dyDescent="0.25">
      <c r="A21" s="2179" t="s">
        <v>632</v>
      </c>
      <c r="B21" s="2180"/>
      <c r="C21" s="1755">
        <f>SUM(C17:C20)</f>
        <v>0</v>
      </c>
      <c r="D21" s="1755">
        <f>SUM(D17:D20)</f>
        <v>0</v>
      </c>
      <c r="E21" s="1755">
        <f>SUM(E17:E20)</f>
        <v>0</v>
      </c>
      <c r="F21" s="1755">
        <f>SUM(F17:F20)</f>
        <v>0</v>
      </c>
      <c r="G21" s="552"/>
    </row>
    <row r="22" spans="1:11" ht="15.75" customHeight="1" thickTop="1" x14ac:dyDescent="0.2">
      <c r="A22" s="2204" t="s">
        <v>1112</v>
      </c>
      <c r="B22" s="2178"/>
      <c r="C22" s="2186"/>
      <c r="D22" s="2187"/>
      <c r="E22" s="2187"/>
      <c r="F22" s="2188"/>
    </row>
    <row r="23" spans="1:11" ht="13.5" thickBot="1" x14ac:dyDescent="0.25">
      <c r="A23" s="2192" t="s">
        <v>633</v>
      </c>
      <c r="B23" s="2193"/>
      <c r="C23" s="581"/>
      <c r="D23" s="581"/>
      <c r="E23" s="581"/>
      <c r="F23" s="1755">
        <f>SUM(C23+D23)-E23</f>
        <v>0</v>
      </c>
      <c r="G23" s="552"/>
    </row>
    <row r="24" spans="1:11" ht="15.75" customHeight="1" thickTop="1" x14ac:dyDescent="0.2">
      <c r="A24" s="2204" t="s">
        <v>1113</v>
      </c>
      <c r="B24" s="2178"/>
      <c r="C24" s="2186"/>
      <c r="D24" s="2187"/>
      <c r="E24" s="2187"/>
      <c r="F24" s="2188"/>
    </row>
    <row r="25" spans="1:11" ht="13.5" thickBot="1" x14ac:dyDescent="0.25">
      <c r="A25" s="2192" t="s">
        <v>634</v>
      </c>
      <c r="B25" s="2193"/>
      <c r="C25" s="581"/>
      <c r="D25" s="581"/>
      <c r="E25" s="581"/>
      <c r="F25" s="1755">
        <f>SUM(C25+D25)-E25</f>
        <v>0</v>
      </c>
      <c r="G25" s="552"/>
    </row>
    <row r="26" spans="1:11" ht="15.75" customHeight="1" thickTop="1" x14ac:dyDescent="0.2">
      <c r="A26" s="2177" t="s">
        <v>657</v>
      </c>
      <c r="B26" s="2178"/>
      <c r="C26" s="727"/>
      <c r="D26" s="727"/>
      <c r="E26" s="727"/>
      <c r="F26" s="728"/>
    </row>
    <row r="27" spans="1:11" ht="13.5" thickBot="1" x14ac:dyDescent="0.25">
      <c r="A27" s="2179" t="s">
        <v>1070</v>
      </c>
      <c r="B27" s="2180"/>
      <c r="C27" s="585"/>
      <c r="D27" s="585"/>
      <c r="E27" s="585"/>
      <c r="F27" s="1755">
        <f>SUM(C27+D27)-E27</f>
        <v>0</v>
      </c>
      <c r="G27" s="552"/>
    </row>
    <row r="28" spans="1:11" ht="7.5" customHeight="1" thickTop="1" x14ac:dyDescent="0.2">
      <c r="A28" s="593"/>
    </row>
    <row r="29" spans="1:11" ht="23.25" customHeight="1" x14ac:dyDescent="0.2">
      <c r="A29" s="2205" t="s">
        <v>582</v>
      </c>
      <c r="B29" s="2182"/>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2082</v>
      </c>
      <c r="B31" s="733">
        <v>40381</v>
      </c>
      <c r="C31" s="734">
        <v>2000000</v>
      </c>
      <c r="D31" s="735">
        <v>7</v>
      </c>
      <c r="E31" s="734">
        <v>1380000</v>
      </c>
      <c r="F31" s="734"/>
      <c r="G31" s="734"/>
      <c r="H31" s="734">
        <v>95000</v>
      </c>
      <c r="I31" s="1756">
        <f>((E31+F31)-H31)+G31</f>
        <v>1285000</v>
      </c>
      <c r="J31" s="734">
        <v>1280114</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2000000</v>
      </c>
      <c r="D49" s="745"/>
      <c r="E49" s="1756">
        <f t="shared" ref="E49:J49" si="2">SUM(E31:E48)</f>
        <v>1380000</v>
      </c>
      <c r="F49" s="1756">
        <f t="shared" si="2"/>
        <v>0</v>
      </c>
      <c r="G49" s="1756">
        <f t="shared" si="2"/>
        <v>0</v>
      </c>
      <c r="H49" s="1756">
        <f t="shared" si="2"/>
        <v>95000</v>
      </c>
      <c r="I49" s="1756">
        <f t="shared" si="2"/>
        <v>1285000</v>
      </c>
      <c r="J49" s="1756">
        <f t="shared" si="2"/>
        <v>1280114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6" t="s">
        <v>584</v>
      </c>
      <c r="C52" s="2197"/>
      <c r="D52" s="2197"/>
      <c r="E52" s="749" t="s">
        <v>845</v>
      </c>
      <c r="F52" s="2198" t="s">
        <v>2083</v>
      </c>
      <c r="G52" s="2199"/>
      <c r="H52" s="736"/>
      <c r="I52" s="736"/>
      <c r="J52" s="746"/>
    </row>
    <row r="53" spans="1:11" ht="11.25" customHeight="1" x14ac:dyDescent="0.2">
      <c r="A53" s="750" t="s">
        <v>913</v>
      </c>
      <c r="B53" s="751" t="s">
        <v>951</v>
      </c>
      <c r="C53" s="746"/>
      <c r="D53" s="737"/>
      <c r="E53" s="749" t="s">
        <v>497</v>
      </c>
      <c r="F53" s="2200"/>
      <c r="G53" s="2201"/>
      <c r="H53" s="736"/>
      <c r="I53" s="736"/>
      <c r="J53" s="746"/>
    </row>
    <row r="54" spans="1:11" ht="11.25" customHeight="1" x14ac:dyDescent="0.2">
      <c r="A54" s="752" t="s">
        <v>914</v>
      </c>
      <c r="B54" s="747" t="s">
        <v>952</v>
      </c>
      <c r="C54" s="746"/>
      <c r="D54" s="737"/>
      <c r="E54" s="749" t="s">
        <v>498</v>
      </c>
      <c r="F54" s="2200"/>
      <c r="G54" s="220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F1" colorId="8" zoomScale="110" zoomScaleNormal="110" workbookViewId="0">
      <selection activeCell="H1" sqref="H1"/>
    </sheetView>
  </sheetViews>
  <sheetFormatPr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6" t="s">
        <v>856</v>
      </c>
      <c r="B1" s="2227"/>
      <c r="C1" s="2227"/>
      <c r="D1" s="2227"/>
      <c r="E1" s="2227"/>
      <c r="F1" s="2227"/>
      <c r="G1" s="2228"/>
      <c r="H1" s="1530"/>
      <c r="I1" s="760"/>
      <c r="J1" s="433"/>
    </row>
    <row r="2" spans="1:11" ht="26.25" x14ac:dyDescent="0.2">
      <c r="A2" s="2209" t="s">
        <v>1677</v>
      </c>
      <c r="B2" s="2210"/>
      <c r="C2" s="2210"/>
      <c r="D2" s="2210"/>
      <c r="E2" s="2211"/>
      <c r="F2" s="761" t="s">
        <v>904</v>
      </c>
      <c r="G2" s="762" t="s">
        <v>1674</v>
      </c>
      <c r="H2" s="762" t="s">
        <v>410</v>
      </c>
      <c r="I2" s="762" t="s">
        <v>1158</v>
      </c>
      <c r="J2" s="762" t="s">
        <v>1812</v>
      </c>
      <c r="K2" s="762" t="s">
        <v>138</v>
      </c>
    </row>
    <row r="3" spans="1:11" x14ac:dyDescent="0.2">
      <c r="A3" s="2212" t="s">
        <v>1964</v>
      </c>
      <c r="B3" s="2213"/>
      <c r="C3" s="2213"/>
      <c r="D3" s="2213"/>
      <c r="E3" s="2214"/>
      <c r="F3" s="763"/>
      <c r="G3" s="764"/>
      <c r="H3" s="764"/>
      <c r="I3" s="764"/>
      <c r="J3" s="765"/>
      <c r="K3" s="765"/>
    </row>
    <row r="4" spans="1:11" x14ac:dyDescent="0.2">
      <c r="A4" s="2215" t="s">
        <v>369</v>
      </c>
      <c r="B4" s="2216"/>
      <c r="C4" s="2216"/>
      <c r="D4" s="2216"/>
      <c r="E4" s="2197"/>
      <c r="F4" s="766"/>
      <c r="G4" s="767"/>
      <c r="H4" s="768"/>
      <c r="I4" s="767"/>
      <c r="J4" s="769"/>
      <c r="K4" s="769"/>
    </row>
    <row r="5" spans="1:11" x14ac:dyDescent="0.2">
      <c r="A5" s="2229" t="s">
        <v>1069</v>
      </c>
      <c r="B5" s="2206"/>
      <c r="C5" s="2206"/>
      <c r="D5" s="2206"/>
      <c r="E5" s="2230"/>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9" t="s">
        <v>1813</v>
      </c>
      <c r="B10" s="2206"/>
      <c r="C10" s="2206"/>
      <c r="D10" s="2206"/>
      <c r="E10" s="2231"/>
      <c r="F10" s="783" t="s">
        <v>862</v>
      </c>
      <c r="G10" s="782"/>
      <c r="H10" s="784"/>
      <c r="I10" s="764"/>
      <c r="J10" s="765"/>
      <c r="K10" s="765"/>
    </row>
    <row r="11" spans="1:11" x14ac:dyDescent="0.2">
      <c r="A11" s="2229" t="s">
        <v>160</v>
      </c>
      <c r="B11" s="2206"/>
      <c r="C11" s="2206"/>
      <c r="D11" s="2206"/>
      <c r="E11" s="2230"/>
      <c r="F11" s="770" t="s">
        <v>852</v>
      </c>
      <c r="G11" s="771"/>
      <c r="H11" s="764"/>
      <c r="I11" s="764"/>
      <c r="J11" s="765"/>
      <c r="K11" s="773"/>
    </row>
    <row r="12" spans="1:11" ht="13.5" thickBot="1" x14ac:dyDescent="0.25">
      <c r="A12" s="2223" t="s">
        <v>905</v>
      </c>
      <c r="B12" s="2224"/>
      <c r="C12" s="2224"/>
      <c r="D12" s="2224"/>
      <c r="E12" s="2225"/>
      <c r="F12" s="1757"/>
      <c r="G12" s="1758">
        <f>SUM(G5:G11)</f>
        <v>0</v>
      </c>
      <c r="H12" s="1758">
        <f>SUM(H5:H11)</f>
        <v>0</v>
      </c>
      <c r="I12" s="1758">
        <f>SUM(I5:I11)</f>
        <v>0</v>
      </c>
      <c r="J12" s="1758">
        <f>SUM(J5:J11)</f>
        <v>0</v>
      </c>
      <c r="K12" s="1758">
        <f>SUM(K5:K11)</f>
        <v>0</v>
      </c>
    </row>
    <row r="13" spans="1:11" ht="13.5" thickTop="1" x14ac:dyDescent="0.2">
      <c r="A13" s="2217" t="s">
        <v>370</v>
      </c>
      <c r="B13" s="2218"/>
      <c r="C13" s="2218"/>
      <c r="D13" s="2218"/>
      <c r="E13" s="2219"/>
      <c r="F13" s="785"/>
      <c r="G13" s="786"/>
      <c r="H13" s="787"/>
      <c r="I13" s="788"/>
      <c r="J13" s="788"/>
      <c r="K13" s="788"/>
    </row>
    <row r="14" spans="1:11" x14ac:dyDescent="0.2">
      <c r="A14" s="2239" t="s">
        <v>456</v>
      </c>
      <c r="B14" s="2239"/>
      <c r="C14" s="2239"/>
      <c r="D14" s="2239"/>
      <c r="E14" s="2240"/>
      <c r="F14" s="789" t="s">
        <v>854</v>
      </c>
      <c r="G14" s="782"/>
      <c r="H14" s="764"/>
      <c r="I14" s="771"/>
      <c r="J14" s="773"/>
      <c r="K14" s="765"/>
    </row>
    <row r="15" spans="1:11" x14ac:dyDescent="0.2">
      <c r="A15" s="2206" t="s">
        <v>4</v>
      </c>
      <c r="B15" s="2206"/>
      <c r="C15" s="2206"/>
      <c r="D15" s="2206"/>
      <c r="E15" s="2230"/>
      <c r="F15" s="789" t="s">
        <v>855</v>
      </c>
      <c r="G15" s="771"/>
      <c r="H15" s="764"/>
      <c r="I15" s="764"/>
      <c r="J15" s="765"/>
      <c r="K15" s="765"/>
    </row>
    <row r="16" spans="1:11" x14ac:dyDescent="0.2">
      <c r="A16" s="2206" t="s">
        <v>298</v>
      </c>
      <c r="B16" s="2206"/>
      <c r="C16" s="2206"/>
      <c r="D16" s="2206"/>
      <c r="E16" s="2230"/>
      <c r="F16" s="789" t="s">
        <v>923</v>
      </c>
      <c r="G16" s="772"/>
      <c r="H16" s="767"/>
      <c r="I16" s="767"/>
      <c r="J16" s="769"/>
      <c r="K16" s="769"/>
    </row>
    <row r="17" spans="1:11" x14ac:dyDescent="0.2">
      <c r="A17" s="2234" t="s">
        <v>935</v>
      </c>
      <c r="B17" s="2234"/>
      <c r="C17" s="2234"/>
      <c r="D17" s="2234"/>
      <c r="E17" s="2235"/>
      <c r="F17" s="790"/>
      <c r="G17" s="791"/>
      <c r="H17" s="792"/>
      <c r="I17" s="792"/>
      <c r="J17" s="793"/>
      <c r="K17" s="794"/>
    </row>
    <row r="18" spans="1:11" x14ac:dyDescent="0.2">
      <c r="A18" s="2220" t="s">
        <v>368</v>
      </c>
      <c r="B18" s="2221"/>
      <c r="C18" s="2221"/>
      <c r="D18" s="2221"/>
      <c r="E18" s="2222"/>
      <c r="F18" s="789" t="s">
        <v>932</v>
      </c>
      <c r="G18" s="782"/>
      <c r="H18" s="782"/>
      <c r="I18" s="782"/>
      <c r="J18" s="765"/>
      <c r="K18" s="795"/>
    </row>
    <row r="19" spans="1:11" ht="21.75" customHeight="1" x14ac:dyDescent="0.2">
      <c r="A19" s="2206" t="s">
        <v>1809</v>
      </c>
      <c r="B19" s="2206"/>
      <c r="C19" s="2206"/>
      <c r="D19" s="2206"/>
      <c r="E19" s="2241"/>
      <c r="F19" s="789" t="s">
        <v>933</v>
      </c>
      <c r="G19" s="782"/>
      <c r="H19" s="782"/>
      <c r="I19" s="782"/>
      <c r="J19" s="765"/>
      <c r="K19" s="795"/>
    </row>
    <row r="20" spans="1:11" x14ac:dyDescent="0.2">
      <c r="A20" s="2220" t="s">
        <v>1814</v>
      </c>
      <c r="B20" s="2221"/>
      <c r="C20" s="2221"/>
      <c r="D20" s="2221"/>
      <c r="E20" s="2222"/>
      <c r="F20" s="789" t="s">
        <v>934</v>
      </c>
      <c r="G20" s="782"/>
      <c r="H20" s="782"/>
      <c r="I20" s="782"/>
      <c r="J20" s="765"/>
      <c r="K20" s="795"/>
    </row>
    <row r="21" spans="1:11" ht="13.5" thickBot="1" x14ac:dyDescent="0.25">
      <c r="A21" s="2233" t="s">
        <v>638</v>
      </c>
      <c r="B21" s="2233"/>
      <c r="C21" s="2233"/>
      <c r="D21" s="2233"/>
      <c r="E21" s="2233"/>
      <c r="F21" s="1759"/>
      <c r="G21" s="792"/>
      <c r="H21" s="796"/>
      <c r="I21" s="796"/>
      <c r="J21" s="1760">
        <f>SUM(J18:J20)</f>
        <v>0</v>
      </c>
      <c r="K21" s="793"/>
    </row>
    <row r="22" spans="1:11" ht="13.5" thickTop="1" x14ac:dyDescent="0.2">
      <c r="A22" s="2206" t="s">
        <v>1815</v>
      </c>
      <c r="B22" s="2206"/>
      <c r="C22" s="2206"/>
      <c r="D22" s="2206"/>
      <c r="E22" s="2230"/>
      <c r="F22" s="789" t="s">
        <v>862</v>
      </c>
      <c r="G22" s="782"/>
      <c r="H22" s="764"/>
      <c r="I22" s="764"/>
      <c r="J22" s="797"/>
      <c r="K22" s="765"/>
    </row>
    <row r="23" spans="1:11" ht="13.5" thickBot="1" x14ac:dyDescent="0.25">
      <c r="A23" s="2232" t="s">
        <v>906</v>
      </c>
      <c r="B23" s="2233"/>
      <c r="C23" s="2233"/>
      <c r="D23" s="2233"/>
      <c r="E23" s="2233"/>
      <c r="F23" s="1761"/>
      <c r="G23" s="1758">
        <f>SUM(G14:G16,G21,G22)</f>
        <v>0</v>
      </c>
      <c r="H23" s="1758">
        <f>SUM(H14:H16,H21,H22)</f>
        <v>0</v>
      </c>
      <c r="I23" s="1758">
        <f>SUM(I14:I16,I21,I22)</f>
        <v>0</v>
      </c>
      <c r="J23" s="1758">
        <f>SUM(J14:J16,J21,J22)</f>
        <v>0</v>
      </c>
      <c r="K23" s="1758">
        <f>SUM(K14:K16,K21,K22)</f>
        <v>0</v>
      </c>
    </row>
    <row r="24" spans="1:11" ht="14.25" thickTop="1" thickBot="1" x14ac:dyDescent="0.25">
      <c r="A24" s="2232" t="s">
        <v>1965</v>
      </c>
      <c r="B24" s="2233"/>
      <c r="C24" s="2233"/>
      <c r="D24" s="2233"/>
      <c r="E24" s="2233"/>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6"/>
      <c r="I31" s="2237"/>
      <c r="J31" s="2237"/>
      <c r="K31" s="2237"/>
    </row>
    <row r="32" spans="1:11" x14ac:dyDescent="0.2">
      <c r="A32" s="809"/>
      <c r="B32" s="237"/>
      <c r="C32" s="237"/>
      <c r="D32" s="237"/>
      <c r="E32" s="805"/>
      <c r="F32" s="811" t="s">
        <v>540</v>
      </c>
      <c r="G32" s="764"/>
      <c r="H32" s="2238"/>
      <c r="I32" s="2237"/>
      <c r="J32" s="2237"/>
      <c r="K32" s="2237"/>
    </row>
    <row r="33" spans="1:11" ht="1.5" customHeight="1" x14ac:dyDescent="0.2">
      <c r="A33" s="812" t="s">
        <v>1169</v>
      </c>
      <c r="B33" s="364"/>
      <c r="C33" s="364"/>
      <c r="D33" s="364"/>
      <c r="E33" s="364"/>
      <c r="F33" s="364"/>
      <c r="G33" s="813"/>
      <c r="H33" s="2238"/>
      <c r="I33" s="2237"/>
      <c r="J33" s="2237"/>
      <c r="K33" s="223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06" t="s">
        <v>541</v>
      </c>
      <c r="B41" s="2207"/>
      <c r="C41" s="2207"/>
      <c r="D41" s="2207"/>
      <c r="E41" s="2207"/>
      <c r="F41" s="220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H31:K33"/>
    <mergeCell ref="A14:E14"/>
    <mergeCell ref="A15:E15"/>
    <mergeCell ref="A16:E16"/>
    <mergeCell ref="A22:E22"/>
    <mergeCell ref="A19:E19"/>
    <mergeCell ref="A21:E21"/>
    <mergeCell ref="A23:E23"/>
    <mergeCell ref="A1:G1"/>
    <mergeCell ref="A5:E5"/>
    <mergeCell ref="A11:E11"/>
    <mergeCell ref="A10:E10"/>
    <mergeCell ref="A24:E24"/>
    <mergeCell ref="A17:E17"/>
    <mergeCell ref="A20:E20"/>
    <mergeCell ref="A41:F41"/>
    <mergeCell ref="A2:E2"/>
    <mergeCell ref="A3:E3"/>
    <mergeCell ref="A4:E4"/>
    <mergeCell ref="A13:E13"/>
    <mergeCell ref="A18:E18"/>
    <mergeCell ref="A12:E12"/>
  </mergeCells>
  <phoneticPr fontId="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3" sqref="D13"/>
    </sheetView>
  </sheetViews>
  <sheetFormatPr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4" t="s">
        <v>1909</v>
      </c>
      <c r="B1" s="2245"/>
      <c r="C1" s="2246"/>
      <c r="D1" s="826"/>
      <c r="E1" s="827"/>
      <c r="F1" s="827"/>
      <c r="G1" s="828"/>
      <c r="H1" s="829"/>
      <c r="I1" s="830"/>
      <c r="J1" s="2242"/>
      <c r="K1" s="2243"/>
      <c r="L1" s="2243"/>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5004</v>
      </c>
      <c r="D5" s="841"/>
      <c r="E5" s="841"/>
      <c r="F5" s="1760">
        <f>(C5+D5)-E5</f>
        <v>5004</v>
      </c>
      <c r="G5" s="837"/>
      <c r="H5" s="842"/>
      <c r="I5" s="842"/>
      <c r="J5" s="842"/>
      <c r="K5" s="793"/>
      <c r="L5" s="1769">
        <f>F5-K5</f>
        <v>5004</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5440576</v>
      </c>
      <c r="D8" s="844">
        <v>139773</v>
      </c>
      <c r="E8" s="844"/>
      <c r="F8" s="1760">
        <f>(C8+D8)-E8</f>
        <v>5580349</v>
      </c>
      <c r="G8" s="843">
        <v>50</v>
      </c>
      <c r="H8" s="765">
        <v>1789256</v>
      </c>
      <c r="I8" s="765">
        <v>110444</v>
      </c>
      <c r="J8" s="765"/>
      <c r="K8" s="1769">
        <f>(H8+I8)-J8</f>
        <v>1899700</v>
      </c>
      <c r="L8" s="1769">
        <f>F8-K8</f>
        <v>3680649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51641</v>
      </c>
      <c r="D10" s="846"/>
      <c r="E10" s="846"/>
      <c r="F10" s="1764">
        <f>(C10+D10)-E10</f>
        <v>51641</v>
      </c>
      <c r="G10" s="843">
        <v>20</v>
      </c>
      <c r="H10" s="847">
        <v>51641</v>
      </c>
      <c r="I10" s="847"/>
      <c r="J10" s="847"/>
      <c r="K10" s="1769">
        <f>(H10+I10)-J10</f>
        <v>51641</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2788877</v>
      </c>
      <c r="D12" s="844">
        <v>199282</v>
      </c>
      <c r="E12" s="844"/>
      <c r="F12" s="1760">
        <f>(C12+D12)-E12</f>
        <v>2988159</v>
      </c>
      <c r="G12" s="843">
        <v>10</v>
      </c>
      <c r="H12" s="765">
        <v>2379235</v>
      </c>
      <c r="I12" s="765">
        <v>85433</v>
      </c>
      <c r="J12" s="765"/>
      <c r="K12" s="1769">
        <f>(H12+I12)-J12</f>
        <v>2464668</v>
      </c>
      <c r="L12" s="1769">
        <f>F12-K12</f>
        <v>523491</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v>471299</v>
      </c>
      <c r="D15" s="844">
        <v>151505</v>
      </c>
      <c r="E15" s="844"/>
      <c r="F15" s="1760">
        <f>(C15+D15)-E15</f>
        <v>622804</v>
      </c>
      <c r="G15" s="849" t="s">
        <v>862</v>
      </c>
      <c r="H15" s="781"/>
      <c r="I15" s="781"/>
      <c r="J15" s="781"/>
      <c r="K15" s="781"/>
      <c r="L15" s="1769">
        <f>F15-K15</f>
        <v>622804</v>
      </c>
    </row>
    <row r="16" spans="1:14" ht="15" customHeight="1" thickTop="1" thickBot="1" x14ac:dyDescent="0.25">
      <c r="A16" s="1765" t="s">
        <v>643</v>
      </c>
      <c r="B16" s="1766">
        <v>200</v>
      </c>
      <c r="C16" s="1760">
        <f>SUM(C3,C5:C6,C8:C10,C12:C15)</f>
        <v>8757397</v>
      </c>
      <c r="D16" s="1760">
        <f>SUM(D3,D5:D6,D8:D10,D12:D15)</f>
        <v>490560</v>
      </c>
      <c r="E16" s="1760">
        <f>SUM(E3,E5:E6,E8:E10,E12:E15)</f>
        <v>0</v>
      </c>
      <c r="F16" s="1760">
        <f>SUM(F3,F5:F6,F8:F10,F12:F15)</f>
        <v>9247957</v>
      </c>
      <c r="G16" s="843"/>
      <c r="H16" s="1760">
        <f>SUM(H3,H6,H8:H10,H12:H14,)</f>
        <v>4220132</v>
      </c>
      <c r="I16" s="1760">
        <f>SUM(I3,I6,I8:I10,I12:I14,)</f>
        <v>195877</v>
      </c>
      <c r="J16" s="1760">
        <f>SUM(J3,J6,J8:J10,J12:J14,)</f>
        <v>0</v>
      </c>
      <c r="K16" s="1760">
        <f>(H16+I16)-J16</f>
        <v>4416009</v>
      </c>
      <c r="L16" s="1760">
        <f>F16-K16</f>
        <v>4831948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195877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0" t="s">
        <v>1975</v>
      </c>
      <c r="B1" s="2251"/>
      <c r="C1" s="2251"/>
      <c r="D1" s="2251"/>
      <c r="E1" s="2251"/>
      <c r="F1" s="2252"/>
      <c r="G1" s="855"/>
    </row>
    <row r="2" spans="1:7" ht="15" customHeight="1" thickBot="1" x14ac:dyDescent="0.25">
      <c r="A2" s="2253" t="s">
        <v>477</v>
      </c>
      <c r="B2" s="2254"/>
      <c r="C2" s="2254"/>
      <c r="D2" s="2254"/>
      <c r="E2" s="2254"/>
      <c r="F2" s="225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56"/>
      <c r="B5" s="2257"/>
      <c r="C5" s="2257"/>
      <c r="D5" s="2257"/>
      <c r="E5" s="2257"/>
      <c r="F5" s="2257"/>
    </row>
    <row r="6" spans="1:7" ht="13.5" customHeight="1" thickBot="1" x14ac:dyDescent="0.25">
      <c r="A6" s="2247" t="s">
        <v>1104</v>
      </c>
      <c r="B6" s="2248"/>
      <c r="C6" s="2248"/>
      <c r="D6" s="2248"/>
      <c r="E6" s="2248"/>
      <c r="F6" s="224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2699471</v>
      </c>
      <c r="G8" s="865"/>
    </row>
    <row r="9" spans="1:7" x14ac:dyDescent="0.2">
      <c r="A9" s="869" t="s">
        <v>460</v>
      </c>
      <c r="B9" s="870" t="s">
        <v>1877</v>
      </c>
      <c r="C9" s="871"/>
      <c r="D9" s="869" t="s">
        <v>501</v>
      </c>
      <c r="E9" s="868"/>
      <c r="F9" s="1909">
        <f>'Expenditures 15-22'!K151</f>
        <v>500500</v>
      </c>
      <c r="G9" s="872"/>
    </row>
    <row r="10" spans="1:7" x14ac:dyDescent="0.2">
      <c r="A10" s="869" t="s">
        <v>499</v>
      </c>
      <c r="B10" s="870" t="s">
        <v>1878</v>
      </c>
      <c r="C10" s="871"/>
      <c r="D10" s="869" t="s">
        <v>501</v>
      </c>
      <c r="E10" s="868"/>
      <c r="F10" s="1909">
        <f>'Expenditures 15-22'!K174</f>
        <v>149385</v>
      </c>
      <c r="G10" s="872"/>
    </row>
    <row r="11" spans="1:7" x14ac:dyDescent="0.2">
      <c r="A11" s="869" t="s">
        <v>461</v>
      </c>
      <c r="B11" s="870" t="s">
        <v>1879</v>
      </c>
      <c r="C11" s="871"/>
      <c r="D11" s="869" t="s">
        <v>501</v>
      </c>
      <c r="E11" s="868"/>
      <c r="F11" s="1909">
        <f>'Expenditures 15-22'!K210</f>
        <v>0</v>
      </c>
      <c r="G11" s="872"/>
    </row>
    <row r="12" spans="1:7" x14ac:dyDescent="0.2">
      <c r="A12" s="869" t="s">
        <v>462</v>
      </c>
      <c r="B12" s="870" t="s">
        <v>1880</v>
      </c>
      <c r="C12" s="871"/>
      <c r="D12" s="869" t="s">
        <v>501</v>
      </c>
      <c r="E12" s="868"/>
      <c r="F12" s="1909">
        <f>'Expenditures 15-22'!K295</f>
        <v>0</v>
      </c>
      <c r="G12" s="872"/>
    </row>
    <row r="13" spans="1:7" x14ac:dyDescent="0.2">
      <c r="A13" s="869" t="s">
        <v>106</v>
      </c>
      <c r="B13" s="870" t="s">
        <v>1881</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3349356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0</v>
      </c>
      <c r="G53" s="865"/>
    </row>
    <row r="54" spans="1:7" x14ac:dyDescent="0.2">
      <c r="A54" s="869" t="s">
        <v>459</v>
      </c>
      <c r="B54" s="869" t="s">
        <v>1476</v>
      </c>
      <c r="C54" s="889" t="s">
        <v>982</v>
      </c>
      <c r="D54" s="885" t="s">
        <v>1095</v>
      </c>
      <c r="E54" s="868"/>
      <c r="F54" s="1913">
        <f>'Expenditures 15-22'!G114</f>
        <v>325259</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165301</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95000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585560</v>
      </c>
      <c r="G76" s="865"/>
    </row>
    <row r="77" spans="1:8" s="893" customFormat="1" ht="12" customHeight="1" thickTop="1" thickBot="1" x14ac:dyDescent="0.25">
      <c r="A77" s="1779"/>
      <c r="B77" s="1776"/>
      <c r="C77" s="1772"/>
      <c r="D77" s="1777" t="s">
        <v>1900</v>
      </c>
      <c r="E77" s="1774"/>
      <c r="F77" s="1780">
        <f>(F14-F76)</f>
        <v>2763796</v>
      </c>
      <c r="G77" s="869"/>
    </row>
    <row r="78" spans="1:8" s="893" customFormat="1" ht="12" customHeight="1" thickTop="1" x14ac:dyDescent="0.2">
      <c r="A78" s="1781"/>
      <c r="B78" s="1776"/>
      <c r="C78" s="1772"/>
      <c r="D78" s="1777" t="s">
        <v>2062</v>
      </c>
      <c r="E78" s="1774"/>
      <c r="F78" s="898">
        <v>0</v>
      </c>
      <c r="G78" s="899"/>
      <c r="H78" s="869"/>
    </row>
    <row r="79" spans="1:8" s="893" customFormat="1" ht="12" customHeight="1" thickBot="1" x14ac:dyDescent="0.25">
      <c r="A79" s="1782"/>
      <c r="B79" s="1776"/>
      <c r="C79" s="1772"/>
      <c r="D79" s="1777" t="s">
        <v>1901</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47" t="s">
        <v>1105</v>
      </c>
      <c r="B81" s="2248"/>
      <c r="C81" s="2248"/>
      <c r="D81" s="2248"/>
      <c r="E81" s="2248"/>
      <c r="F81" s="224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29821</v>
      </c>
      <c r="G95" s="912"/>
    </row>
    <row r="96" spans="1:7" x14ac:dyDescent="0.2">
      <c r="A96" s="908" t="s">
        <v>459</v>
      </c>
      <c r="B96" s="908" t="s">
        <v>176</v>
      </c>
      <c r="C96" s="910">
        <f>'Revenues 9-14'!B84</f>
        <v>1811</v>
      </c>
      <c r="D96" s="911" t="str">
        <f>'Revenues 9-14'!A84</f>
        <v>Rentals - Regular Textbooks</v>
      </c>
      <c r="E96" s="906"/>
      <c r="F96" s="1789">
        <f>'Revenues 9-14'!C84</f>
        <v>7938</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692962</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24654</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0</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0</v>
      </c>
      <c r="G125" s="930"/>
    </row>
    <row r="126" spans="1:7" x14ac:dyDescent="0.2">
      <c r="A126" s="927" t="s">
        <v>668</v>
      </c>
      <c r="B126" s="927" t="s">
        <v>2024</v>
      </c>
      <c r="C126" s="932">
        <v>4300</v>
      </c>
      <c r="D126" s="933" t="str">
        <f>'Revenues 9-14'!A204</f>
        <v>Total Title I</v>
      </c>
      <c r="E126" s="906"/>
      <c r="F126" s="1789">
        <f>SUM('Revenues 9-14'!C204,'Revenues 9-14'!D204,'Revenues 9-14'!F204,'Revenues 9-14'!G204)</f>
        <v>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755375</v>
      </c>
    </row>
    <row r="175" spans="1:7" ht="12" customHeight="1" x14ac:dyDescent="0.2">
      <c r="A175" s="1770"/>
      <c r="B175" s="1784"/>
      <c r="C175" s="1785"/>
      <c r="D175" s="1786" t="s">
        <v>2057</v>
      </c>
      <c r="E175" s="1787"/>
      <c r="F175" s="1789">
        <f>'PCTC-OEPP 27-28'!F77-F174</f>
        <v>2008421</v>
      </c>
    </row>
    <row r="176" spans="1:7" ht="12" customHeight="1" x14ac:dyDescent="0.2">
      <c r="A176" s="1770"/>
      <c r="B176" s="1784"/>
      <c r="C176" s="1785"/>
      <c r="D176" s="1786" t="s">
        <v>1817</v>
      </c>
      <c r="E176" s="1787"/>
      <c r="F176" s="1789">
        <f>'Cap Outlay Deprec 26'!I18</f>
        <v>195877</v>
      </c>
    </row>
    <row r="177" spans="1:7" ht="12" customHeight="1" x14ac:dyDescent="0.2">
      <c r="A177" s="1770"/>
      <c r="B177" s="1784"/>
      <c r="C177" s="1785"/>
      <c r="D177" s="1786" t="s">
        <v>2058</v>
      </c>
      <c r="E177" s="1787"/>
      <c r="F177" s="1789">
        <f>F175+F176</f>
        <v>2204298</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2059</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20" sqref="D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1" t="s">
        <v>1818</v>
      </c>
      <c r="B4" s="2262"/>
      <c r="C4" s="2262"/>
      <c r="D4" s="2262"/>
      <c r="E4" s="2262"/>
      <c r="F4" s="2262"/>
      <c r="G4" s="2263"/>
    </row>
    <row r="5" spans="1:7" x14ac:dyDescent="0.25">
      <c r="A5" s="2264"/>
      <c r="B5" s="2265"/>
      <c r="C5" s="2265"/>
      <c r="D5" s="2265"/>
      <c r="E5" s="2265"/>
      <c r="F5" s="2265"/>
      <c r="G5" s="2266"/>
    </row>
    <row r="6" spans="1:7" ht="18.75" x14ac:dyDescent="0.25">
      <c r="A6" s="1534" t="s">
        <v>1819</v>
      </c>
      <c r="B6" s="1535"/>
      <c r="C6" s="1535"/>
      <c r="D6" s="1535"/>
      <c r="E6" s="1535"/>
      <c r="F6" s="1535"/>
      <c r="G6" s="1536"/>
    </row>
    <row r="7" spans="1:7" ht="30.75" customHeight="1" x14ac:dyDescent="0.25">
      <c r="A7" s="2267" t="s">
        <v>1932</v>
      </c>
      <c r="B7" s="2268"/>
      <c r="C7" s="2268"/>
      <c r="D7" s="2268"/>
      <c r="E7" s="2268"/>
      <c r="F7" s="2268"/>
      <c r="G7" s="2269"/>
    </row>
    <row r="8" spans="1:7" ht="15.75" customHeight="1" x14ac:dyDescent="0.25">
      <c r="A8" s="2270" t="s">
        <v>1907</v>
      </c>
      <c r="B8" s="2271"/>
      <c r="C8" s="2271"/>
      <c r="D8" s="2271"/>
      <c r="E8" s="2271"/>
      <c r="F8" s="2271"/>
      <c r="G8" s="2272"/>
    </row>
    <row r="9" spans="1:7" ht="35.25" customHeight="1" x14ac:dyDescent="0.25">
      <c r="A9" s="2267" t="s">
        <v>1935</v>
      </c>
      <c r="B9" s="2268"/>
      <c r="C9" s="2268"/>
      <c r="D9" s="2268"/>
      <c r="E9" s="2268"/>
      <c r="F9" s="2268"/>
      <c r="G9" s="2269"/>
    </row>
    <row r="10" spans="1:7" ht="15" customHeight="1" x14ac:dyDescent="0.25">
      <c r="A10" s="1537" t="s">
        <v>1820</v>
      </c>
      <c r="B10" s="1538"/>
      <c r="C10" s="1538"/>
      <c r="D10" s="1538"/>
      <c r="E10" s="1538"/>
      <c r="F10" s="1538"/>
      <c r="G10" s="1539"/>
    </row>
    <row r="11" spans="1:7" ht="17.25" customHeight="1" x14ac:dyDescent="0.25">
      <c r="A11" s="2267" t="s">
        <v>1934</v>
      </c>
      <c r="B11" s="2268"/>
      <c r="C11" s="2268"/>
      <c r="D11" s="2268"/>
      <c r="E11" s="2268"/>
      <c r="F11" s="2268"/>
      <c r="G11" s="2269"/>
    </row>
    <row r="12" spans="1:7" ht="15" customHeight="1" x14ac:dyDescent="0.25">
      <c r="A12" s="1537" t="s">
        <v>1825</v>
      </c>
      <c r="B12" s="1538"/>
      <c r="C12" s="1538"/>
      <c r="D12" s="1538"/>
      <c r="E12" s="1538"/>
      <c r="F12" s="1538"/>
      <c r="G12" s="1539"/>
    </row>
    <row r="13" spans="1:7" ht="32.25" customHeight="1" x14ac:dyDescent="0.25">
      <c r="A13" s="2258" t="s">
        <v>1976</v>
      </c>
      <c r="B13" s="2259"/>
      <c r="C13" s="2259"/>
      <c r="D13" s="2259"/>
      <c r="E13" s="2259"/>
      <c r="F13" s="2259"/>
      <c r="G13" s="2260"/>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t="s">
        <v>2086</v>
      </c>
      <c r="B17" s="1937" t="s">
        <v>2090</v>
      </c>
      <c r="C17" s="1656" t="s">
        <v>2087</v>
      </c>
      <c r="D17" s="1844">
        <v>186622</v>
      </c>
      <c r="E17" s="1540">
        <f>IF(D17&lt;=25000,D17,IF(D17&gt;25000,25000,0))</f>
        <v>25000</v>
      </c>
      <c r="F17" s="1651">
        <f t="shared" ref="F17:F80" si="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161622</v>
      </c>
      <c r="H17" s="1647"/>
    </row>
    <row r="18" spans="1:8" x14ac:dyDescent="0.25">
      <c r="A18" s="1653"/>
      <c r="B18" s="1934"/>
      <c r="C18" s="1656"/>
      <c r="D18" s="1844"/>
      <c r="E18" s="1540">
        <f t="shared" ref="E18:E140" si="1">IF(D18&lt;=25000,D18,IF(D18&gt;25000,25000,0))</f>
        <v>0</v>
      </c>
      <c r="F18" s="1651">
        <f t="shared" si="0"/>
        <v>0</v>
      </c>
      <c r="G18" s="1793">
        <f t="shared" ref="G18:G140" si="2">IF(F18=0,0,D18-F18)</f>
        <v>0</v>
      </c>
    </row>
    <row r="19" spans="1:8" x14ac:dyDescent="0.25">
      <c r="A19" s="1653"/>
      <c r="B19" s="1934"/>
      <c r="C19" s="1656"/>
      <c r="D19" s="1844"/>
      <c r="E19" s="1540">
        <f t="shared" si="1"/>
        <v>0</v>
      </c>
      <c r="F19" s="1651">
        <f t="shared" si="0"/>
        <v>0</v>
      </c>
      <c r="G19" s="1793">
        <f t="shared" si="2"/>
        <v>0</v>
      </c>
    </row>
    <row r="20" spans="1:8" x14ac:dyDescent="0.25">
      <c r="A20" s="1653"/>
      <c r="B20" s="1934"/>
      <c r="C20" s="1656"/>
      <c r="D20" s="1844"/>
      <c r="E20" s="1540">
        <f t="shared" si="1"/>
        <v>0</v>
      </c>
      <c r="F20" s="1651">
        <f t="shared" si="0"/>
        <v>0</v>
      </c>
      <c r="G20" s="1793">
        <f t="shared" si="2"/>
        <v>0</v>
      </c>
    </row>
    <row r="21" spans="1:8" x14ac:dyDescent="0.25">
      <c r="A21" s="1653"/>
      <c r="B21" s="1934"/>
      <c r="C21" s="1656"/>
      <c r="D21" s="1844"/>
      <c r="E21" s="1540">
        <f t="shared" si="1"/>
        <v>0</v>
      </c>
      <c r="F21" s="1651">
        <f t="shared" si="0"/>
        <v>0</v>
      </c>
      <c r="G21" s="1793">
        <f t="shared" si="2"/>
        <v>0</v>
      </c>
    </row>
    <row r="22" spans="1:8" x14ac:dyDescent="0.25">
      <c r="A22" s="1653"/>
      <c r="B22" s="1934"/>
      <c r="C22" s="1656"/>
      <c r="D22" s="1844"/>
      <c r="E22" s="1540">
        <f t="shared" si="1"/>
        <v>0</v>
      </c>
      <c r="F22" s="1651">
        <f t="shared" si="0"/>
        <v>0</v>
      </c>
      <c r="G22" s="1793">
        <f t="shared" si="2"/>
        <v>0</v>
      </c>
    </row>
    <row r="23" spans="1:8" x14ac:dyDescent="0.25">
      <c r="A23" s="1653"/>
      <c r="B23" s="1934"/>
      <c r="C23" s="1656"/>
      <c r="D23" s="1844"/>
      <c r="E23" s="1540">
        <f t="shared" si="1"/>
        <v>0</v>
      </c>
      <c r="F23" s="1651">
        <f t="shared" si="0"/>
        <v>0</v>
      </c>
      <c r="G23" s="1793">
        <f t="shared" si="2"/>
        <v>0</v>
      </c>
    </row>
    <row r="24" spans="1:8" x14ac:dyDescent="0.25">
      <c r="A24" s="1653"/>
      <c r="B24" s="1934"/>
      <c r="C24" s="1656"/>
      <c r="D24" s="1844"/>
      <c r="E24" s="1540">
        <f t="shared" si="1"/>
        <v>0</v>
      </c>
      <c r="F24" s="1651">
        <f t="shared" si="0"/>
        <v>0</v>
      </c>
      <c r="G24" s="1793">
        <f t="shared" si="2"/>
        <v>0</v>
      </c>
    </row>
    <row r="25" spans="1:8" x14ac:dyDescent="0.25">
      <c r="A25" s="1653"/>
      <c r="B25" s="1934"/>
      <c r="C25" s="1656"/>
      <c r="D25" s="1844"/>
      <c r="E25" s="1540">
        <f t="shared" si="1"/>
        <v>0</v>
      </c>
      <c r="F25" s="1651">
        <f t="shared" si="0"/>
        <v>0</v>
      </c>
      <c r="G25" s="1793">
        <f t="shared" si="2"/>
        <v>0</v>
      </c>
    </row>
    <row r="26" spans="1:8" x14ac:dyDescent="0.25">
      <c r="A26" s="1653"/>
      <c r="B26" s="1934"/>
      <c r="C26" s="1654"/>
      <c r="D26" s="1844"/>
      <c r="E26" s="1540">
        <f t="shared" si="1"/>
        <v>0</v>
      </c>
      <c r="F26" s="1651">
        <f t="shared" si="0"/>
        <v>0</v>
      </c>
      <c r="G26" s="1793">
        <f t="shared" si="2"/>
        <v>0</v>
      </c>
    </row>
    <row r="27" spans="1:8" x14ac:dyDescent="0.25">
      <c r="A27" s="1653"/>
      <c r="B27" s="1934"/>
      <c r="C27" s="1654"/>
      <c r="D27" s="1844"/>
      <c r="E27" s="1540">
        <f t="shared" si="1"/>
        <v>0</v>
      </c>
      <c r="F27" s="1651">
        <f t="shared" si="0"/>
        <v>0</v>
      </c>
      <c r="G27" s="1793">
        <f t="shared" si="2"/>
        <v>0</v>
      </c>
    </row>
    <row r="28" spans="1:8" x14ac:dyDescent="0.25">
      <c r="A28" s="1653"/>
      <c r="B28" s="1934"/>
      <c r="C28" s="1654"/>
      <c r="D28" s="1844"/>
      <c r="E28" s="1540">
        <f t="shared" si="1"/>
        <v>0</v>
      </c>
      <c r="F28" s="1651">
        <f t="shared" si="0"/>
        <v>0</v>
      </c>
      <c r="G28" s="1793">
        <f t="shared" si="2"/>
        <v>0</v>
      </c>
    </row>
    <row r="29" spans="1:8" x14ac:dyDescent="0.25">
      <c r="A29" s="1653"/>
      <c r="B29" s="1934"/>
      <c r="C29" s="1654"/>
      <c r="D29" s="1844"/>
      <c r="E29" s="1540">
        <f t="shared" si="1"/>
        <v>0</v>
      </c>
      <c r="F29" s="1651">
        <f t="shared" si="0"/>
        <v>0</v>
      </c>
      <c r="G29" s="1793">
        <f t="shared" si="2"/>
        <v>0</v>
      </c>
    </row>
    <row r="30" spans="1:8" x14ac:dyDescent="0.25">
      <c r="A30" s="1653"/>
      <c r="B30" s="1934"/>
      <c r="C30" s="1654"/>
      <c r="D30" s="1844"/>
      <c r="E30" s="1540">
        <f t="shared" si="1"/>
        <v>0</v>
      </c>
      <c r="F30" s="1651">
        <f t="shared" si="0"/>
        <v>0</v>
      </c>
      <c r="G30" s="1793">
        <f t="shared" si="2"/>
        <v>0</v>
      </c>
    </row>
    <row r="31" spans="1:8" x14ac:dyDescent="0.25">
      <c r="A31" s="1653"/>
      <c r="B31" s="1934"/>
      <c r="C31" s="1654"/>
      <c r="D31" s="1844"/>
      <c r="E31" s="1540">
        <f t="shared" si="1"/>
        <v>0</v>
      </c>
      <c r="F31" s="1651">
        <f t="shared" si="0"/>
        <v>0</v>
      </c>
      <c r="G31" s="1793">
        <f t="shared" si="2"/>
        <v>0</v>
      </c>
    </row>
    <row r="32" spans="1:8" x14ac:dyDescent="0.25">
      <c r="A32" s="1653"/>
      <c r="B32" s="1934"/>
      <c r="C32" s="1654"/>
      <c r="D32" s="1844"/>
      <c r="E32" s="1540">
        <f t="shared" si="1"/>
        <v>0</v>
      </c>
      <c r="F32" s="1651">
        <f t="shared" si="0"/>
        <v>0</v>
      </c>
      <c r="G32" s="1793">
        <f t="shared" si="2"/>
        <v>0</v>
      </c>
    </row>
    <row r="33" spans="1:7" x14ac:dyDescent="0.25">
      <c r="A33" s="1653"/>
      <c r="B33" s="1934"/>
      <c r="C33" s="1654"/>
      <c r="D33" s="1844"/>
      <c r="E33" s="1540">
        <f t="shared" si="1"/>
        <v>0</v>
      </c>
      <c r="F33" s="1651">
        <f t="shared" si="0"/>
        <v>0</v>
      </c>
      <c r="G33" s="1793">
        <f t="shared" si="2"/>
        <v>0</v>
      </c>
    </row>
    <row r="34" spans="1:7" x14ac:dyDescent="0.25">
      <c r="A34" s="1653"/>
      <c r="B34" s="1934"/>
      <c r="C34" s="1654"/>
      <c r="D34" s="1844"/>
      <c r="E34" s="1540">
        <f t="shared" si="1"/>
        <v>0</v>
      </c>
      <c r="F34" s="1651">
        <f t="shared" si="0"/>
        <v>0</v>
      </c>
      <c r="G34" s="1793">
        <f t="shared" si="2"/>
        <v>0</v>
      </c>
    </row>
    <row r="35" spans="1:7" x14ac:dyDescent="0.25">
      <c r="A35" s="1653"/>
      <c r="B35" s="1934"/>
      <c r="C35" s="1654"/>
      <c r="D35" s="1844"/>
      <c r="E35" s="1540">
        <f t="shared" si="1"/>
        <v>0</v>
      </c>
      <c r="F35" s="1651">
        <f t="shared" si="0"/>
        <v>0</v>
      </c>
      <c r="G35" s="1793">
        <f t="shared" si="2"/>
        <v>0</v>
      </c>
    </row>
    <row r="36" spans="1:7" x14ac:dyDescent="0.25">
      <c r="A36" s="1653"/>
      <c r="B36" s="1934"/>
      <c r="C36" s="1654"/>
      <c r="D36" s="1844"/>
      <c r="E36" s="1540">
        <f t="shared" si="1"/>
        <v>0</v>
      </c>
      <c r="F36" s="1651">
        <f t="shared" si="0"/>
        <v>0</v>
      </c>
      <c r="G36" s="1793">
        <f t="shared" si="2"/>
        <v>0</v>
      </c>
    </row>
    <row r="37" spans="1:7" x14ac:dyDescent="0.25">
      <c r="A37" s="1653"/>
      <c r="B37" s="1934"/>
      <c r="C37" s="1654"/>
      <c r="D37" s="1844"/>
      <c r="E37" s="1540">
        <f t="shared" si="1"/>
        <v>0</v>
      </c>
      <c r="F37" s="1651">
        <f t="shared" si="0"/>
        <v>0</v>
      </c>
      <c r="G37" s="1793">
        <f t="shared" si="2"/>
        <v>0</v>
      </c>
    </row>
    <row r="38" spans="1:7" x14ac:dyDescent="0.25">
      <c r="A38" s="1653"/>
      <c r="B38" s="1935"/>
      <c r="C38" s="1654"/>
      <c r="D38" s="1844"/>
      <c r="E38" s="1540">
        <f t="shared" si="1"/>
        <v>0</v>
      </c>
      <c r="F38" s="1651">
        <f t="shared" si="0"/>
        <v>0</v>
      </c>
      <c r="G38" s="1793">
        <f t="shared" si="2"/>
        <v>0</v>
      </c>
    </row>
    <row r="39" spans="1:7" x14ac:dyDescent="0.25">
      <c r="A39" s="1653"/>
      <c r="B39" s="1935"/>
      <c r="C39" s="1654"/>
      <c r="D39" s="1844"/>
      <c r="E39" s="1540">
        <f t="shared" si="1"/>
        <v>0</v>
      </c>
      <c r="F39" s="1651">
        <f t="shared" si="0"/>
        <v>0</v>
      </c>
      <c r="G39" s="1793">
        <f t="shared" si="2"/>
        <v>0</v>
      </c>
    </row>
    <row r="40" spans="1:7" x14ac:dyDescent="0.25">
      <c r="A40" s="1653"/>
      <c r="B40" s="1935"/>
      <c r="C40" s="1654"/>
      <c r="D40" s="1844"/>
      <c r="E40" s="1540">
        <f t="shared" si="1"/>
        <v>0</v>
      </c>
      <c r="F40" s="1651">
        <f t="shared" si="0"/>
        <v>0</v>
      </c>
      <c r="G40" s="1793">
        <f t="shared" si="2"/>
        <v>0</v>
      </c>
    </row>
    <row r="41" spans="1:7" x14ac:dyDescent="0.25">
      <c r="A41" s="1653"/>
      <c r="B41" s="1935"/>
      <c r="C41" s="1654"/>
      <c r="D41" s="1844"/>
      <c r="E41" s="1540">
        <f t="shared" si="1"/>
        <v>0</v>
      </c>
      <c r="F41" s="1651">
        <f t="shared" si="0"/>
        <v>0</v>
      </c>
      <c r="G41" s="1793">
        <f t="shared" si="2"/>
        <v>0</v>
      </c>
    </row>
    <row r="42" spans="1:7" x14ac:dyDescent="0.25">
      <c r="A42" s="1653"/>
      <c r="B42" s="1935"/>
      <c r="C42" s="1654"/>
      <c r="D42" s="1844"/>
      <c r="E42" s="1540">
        <f t="shared" si="1"/>
        <v>0</v>
      </c>
      <c r="F42" s="1651">
        <f t="shared" si="0"/>
        <v>0</v>
      </c>
      <c r="G42" s="1793">
        <f t="shared" si="2"/>
        <v>0</v>
      </c>
    </row>
    <row r="43" spans="1:7" x14ac:dyDescent="0.25">
      <c r="A43" s="1653"/>
      <c r="B43" s="1935"/>
      <c r="C43" s="1654"/>
      <c r="D43" s="1844"/>
      <c r="E43" s="1540">
        <f t="shared" si="1"/>
        <v>0</v>
      </c>
      <c r="F43" s="1651">
        <f t="shared" si="0"/>
        <v>0</v>
      </c>
      <c r="G43" s="1793">
        <f t="shared" si="2"/>
        <v>0</v>
      </c>
    </row>
    <row r="44" spans="1:7" x14ac:dyDescent="0.25">
      <c r="A44" s="1653"/>
      <c r="B44" s="1935"/>
      <c r="C44" s="1654"/>
      <c r="D44" s="1844"/>
      <c r="E44" s="1540">
        <f t="shared" si="1"/>
        <v>0</v>
      </c>
      <c r="F44" s="1651">
        <f t="shared" si="0"/>
        <v>0</v>
      </c>
      <c r="G44" s="1793">
        <f t="shared" si="2"/>
        <v>0</v>
      </c>
    </row>
    <row r="45" spans="1:7" x14ac:dyDescent="0.25">
      <c r="A45" s="1653"/>
      <c r="B45" s="1935"/>
      <c r="C45" s="1654"/>
      <c r="D45" s="1844"/>
      <c r="E45" s="1540">
        <f t="shared" si="1"/>
        <v>0</v>
      </c>
      <c r="F45" s="1651">
        <f t="shared" si="0"/>
        <v>0</v>
      </c>
      <c r="G45" s="1793">
        <f t="shared" si="2"/>
        <v>0</v>
      </c>
    </row>
    <row r="46" spans="1:7" x14ac:dyDescent="0.25">
      <c r="A46" s="1653"/>
      <c r="B46" s="1667"/>
      <c r="C46" s="1654"/>
      <c r="D46" s="1844"/>
      <c r="E46" s="1540">
        <f t="shared" si="1"/>
        <v>0</v>
      </c>
      <c r="F46" s="1651">
        <f t="shared" si="0"/>
        <v>0</v>
      </c>
      <c r="G46" s="1793">
        <f t="shared" si="2"/>
        <v>0</v>
      </c>
    </row>
    <row r="47" spans="1:7" x14ac:dyDescent="0.25">
      <c r="A47" s="1653"/>
      <c r="B47" s="1667"/>
      <c r="C47" s="1654"/>
      <c r="D47" s="1844"/>
      <c r="E47" s="1540">
        <f t="shared" si="1"/>
        <v>0</v>
      </c>
      <c r="F47" s="1651">
        <f t="shared" si="0"/>
        <v>0</v>
      </c>
      <c r="G47" s="1793">
        <f t="shared" si="2"/>
        <v>0</v>
      </c>
    </row>
    <row r="48" spans="1:7" x14ac:dyDescent="0.25">
      <c r="A48" s="1653"/>
      <c r="B48" s="1667"/>
      <c r="C48" s="1654"/>
      <c r="D48" s="1844"/>
      <c r="E48" s="1540">
        <f t="shared" si="1"/>
        <v>0</v>
      </c>
      <c r="F48" s="1651">
        <f t="shared" si="0"/>
        <v>0</v>
      </c>
      <c r="G48" s="1793">
        <f t="shared" si="2"/>
        <v>0</v>
      </c>
    </row>
    <row r="49" spans="1:7" x14ac:dyDescent="0.25">
      <c r="A49" s="1653"/>
      <c r="B49" s="1667"/>
      <c r="C49" s="1654"/>
      <c r="D49" s="1844"/>
      <c r="E49" s="1540">
        <f t="shared" si="1"/>
        <v>0</v>
      </c>
      <c r="F49" s="1651">
        <f t="shared" si="0"/>
        <v>0</v>
      </c>
      <c r="G49" s="1793">
        <f t="shared" si="2"/>
        <v>0</v>
      </c>
    </row>
    <row r="50" spans="1:7" x14ac:dyDescent="0.25">
      <c r="A50" s="1653"/>
      <c r="B50" s="1667"/>
      <c r="C50" s="1654"/>
      <c r="D50" s="1844"/>
      <c r="E50" s="1540">
        <f t="shared" si="1"/>
        <v>0</v>
      </c>
      <c r="F50" s="1651">
        <f t="shared" si="0"/>
        <v>0</v>
      </c>
      <c r="G50" s="1793">
        <f t="shared" si="2"/>
        <v>0</v>
      </c>
    </row>
    <row r="51" spans="1:7" x14ac:dyDescent="0.25">
      <c r="A51" s="1653"/>
      <c r="B51" s="1667"/>
      <c r="C51" s="1654"/>
      <c r="D51" s="1844"/>
      <c r="E51" s="1540">
        <f t="shared" si="1"/>
        <v>0</v>
      </c>
      <c r="F51" s="1651">
        <f t="shared" si="0"/>
        <v>0</v>
      </c>
      <c r="G51" s="1793">
        <f t="shared" si="2"/>
        <v>0</v>
      </c>
    </row>
    <row r="52" spans="1:7" x14ac:dyDescent="0.25">
      <c r="A52" s="1653"/>
      <c r="B52" s="1667"/>
      <c r="C52" s="1654"/>
      <c r="D52" s="1844"/>
      <c r="E52" s="1540">
        <f t="shared" si="1"/>
        <v>0</v>
      </c>
      <c r="F52" s="1651">
        <f t="shared" si="0"/>
        <v>0</v>
      </c>
      <c r="G52" s="1793">
        <f t="shared" si="2"/>
        <v>0</v>
      </c>
    </row>
    <row r="53" spans="1:7" x14ac:dyDescent="0.25">
      <c r="A53" s="1653"/>
      <c r="B53" s="1667"/>
      <c r="C53" s="1654"/>
      <c r="D53" s="1844"/>
      <c r="E53" s="1540">
        <f t="shared" si="1"/>
        <v>0</v>
      </c>
      <c r="F53" s="1651">
        <f t="shared" si="0"/>
        <v>0</v>
      </c>
      <c r="G53" s="1793">
        <f t="shared" si="2"/>
        <v>0</v>
      </c>
    </row>
    <row r="54" spans="1:7" x14ac:dyDescent="0.25">
      <c r="A54" s="1653"/>
      <c r="B54" s="1667"/>
      <c r="C54" s="1654"/>
      <c r="D54" s="1844"/>
      <c r="E54" s="1540">
        <f t="shared" si="1"/>
        <v>0</v>
      </c>
      <c r="F54" s="1651">
        <f t="shared" si="0"/>
        <v>0</v>
      </c>
      <c r="G54" s="1793">
        <f t="shared" si="2"/>
        <v>0</v>
      </c>
    </row>
    <row r="55" spans="1:7" x14ac:dyDescent="0.25">
      <c r="A55" s="1653"/>
      <c r="B55" s="1667"/>
      <c r="C55" s="1654"/>
      <c r="D55" s="1844"/>
      <c r="E55" s="1540">
        <f t="shared" si="1"/>
        <v>0</v>
      </c>
      <c r="F55" s="1651">
        <f t="shared" si="0"/>
        <v>0</v>
      </c>
      <c r="G55" s="1793">
        <f t="shared" si="2"/>
        <v>0</v>
      </c>
    </row>
    <row r="56" spans="1:7" x14ac:dyDescent="0.25">
      <c r="A56" s="1653"/>
      <c r="B56" s="1667"/>
      <c r="C56" s="1654"/>
      <c r="D56" s="1844"/>
      <c r="E56" s="1540">
        <f t="shared" si="1"/>
        <v>0</v>
      </c>
      <c r="F56" s="1651">
        <f t="shared" si="0"/>
        <v>0</v>
      </c>
      <c r="G56" s="1793">
        <f t="shared" si="2"/>
        <v>0</v>
      </c>
    </row>
    <row r="57" spans="1:7" x14ac:dyDescent="0.25">
      <c r="A57" s="1653"/>
      <c r="B57" s="1667"/>
      <c r="C57" s="1654"/>
      <c r="D57" s="1844"/>
      <c r="E57" s="1540">
        <f t="shared" si="1"/>
        <v>0</v>
      </c>
      <c r="F57" s="1651">
        <f t="shared" si="0"/>
        <v>0</v>
      </c>
      <c r="G57" s="1793">
        <f t="shared" si="2"/>
        <v>0</v>
      </c>
    </row>
    <row r="58" spans="1:7" x14ac:dyDescent="0.25">
      <c r="A58" s="1653"/>
      <c r="B58" s="1667"/>
      <c r="C58" s="1654"/>
      <c r="D58" s="1844"/>
      <c r="E58" s="1540">
        <f t="shared" si="1"/>
        <v>0</v>
      </c>
      <c r="F58" s="1651">
        <f t="shared" si="0"/>
        <v>0</v>
      </c>
      <c r="G58" s="1793">
        <f t="shared" si="2"/>
        <v>0</v>
      </c>
    </row>
    <row r="59" spans="1:7" x14ac:dyDescent="0.25">
      <c r="A59" s="1653"/>
      <c r="B59" s="1667"/>
      <c r="C59" s="1654"/>
      <c r="D59" s="1844"/>
      <c r="E59" s="1540">
        <f t="shared" si="1"/>
        <v>0</v>
      </c>
      <c r="F59" s="1651">
        <f t="shared" si="0"/>
        <v>0</v>
      </c>
      <c r="G59" s="1793">
        <f t="shared" si="2"/>
        <v>0</v>
      </c>
    </row>
    <row r="60" spans="1:7" x14ac:dyDescent="0.25">
      <c r="A60" s="1653"/>
      <c r="B60" s="1667"/>
      <c r="C60" s="1654"/>
      <c r="D60" s="1844"/>
      <c r="E60" s="1540">
        <f t="shared" si="1"/>
        <v>0</v>
      </c>
      <c r="F60" s="1651">
        <f t="shared" si="0"/>
        <v>0</v>
      </c>
      <c r="G60" s="1793">
        <f t="shared" si="2"/>
        <v>0</v>
      </c>
    </row>
    <row r="61" spans="1:7" x14ac:dyDescent="0.25">
      <c r="A61" s="1653"/>
      <c r="B61" s="1667"/>
      <c r="C61" s="1654"/>
      <c r="D61" s="1844"/>
      <c r="E61" s="1540">
        <f t="shared" si="1"/>
        <v>0</v>
      </c>
      <c r="F61" s="1651">
        <f t="shared" si="0"/>
        <v>0</v>
      </c>
      <c r="G61" s="1793">
        <f t="shared" si="2"/>
        <v>0</v>
      </c>
    </row>
    <row r="62" spans="1:7" x14ac:dyDescent="0.25">
      <c r="A62" s="1653"/>
      <c r="B62" s="1667"/>
      <c r="C62" s="1654"/>
      <c r="D62" s="1844"/>
      <c r="E62" s="1540">
        <f t="shared" si="1"/>
        <v>0</v>
      </c>
      <c r="F62" s="1651">
        <f t="shared" si="0"/>
        <v>0</v>
      </c>
      <c r="G62" s="1793">
        <f t="shared" si="2"/>
        <v>0</v>
      </c>
    </row>
    <row r="63" spans="1:7" x14ac:dyDescent="0.25">
      <c r="A63" s="1653"/>
      <c r="B63" s="1667"/>
      <c r="C63" s="1654"/>
      <c r="D63" s="1844"/>
      <c r="E63" s="1540">
        <f t="shared" si="1"/>
        <v>0</v>
      </c>
      <c r="F63" s="1651">
        <f t="shared" si="0"/>
        <v>0</v>
      </c>
      <c r="G63" s="1793">
        <f t="shared" si="2"/>
        <v>0</v>
      </c>
    </row>
    <row r="64" spans="1:7" x14ac:dyDescent="0.25">
      <c r="A64" s="1655"/>
      <c r="B64" s="1667"/>
      <c r="C64" s="1656"/>
      <c r="D64" s="1844"/>
      <c r="E64" s="1540">
        <f t="shared" si="1"/>
        <v>0</v>
      </c>
      <c r="F64" s="1651">
        <f t="shared" si="0"/>
        <v>0</v>
      </c>
      <c r="G64" s="1793">
        <f t="shared" si="2"/>
        <v>0</v>
      </c>
    </row>
    <row r="65" spans="1:7" x14ac:dyDescent="0.25">
      <c r="A65" s="1653"/>
      <c r="B65" s="1667"/>
      <c r="C65" s="1654"/>
      <c r="D65" s="1844"/>
      <c r="E65" s="1540">
        <f t="shared" si="1"/>
        <v>0</v>
      </c>
      <c r="F65" s="1651">
        <f t="shared" si="0"/>
        <v>0</v>
      </c>
      <c r="G65" s="1793">
        <f t="shared" si="2"/>
        <v>0</v>
      </c>
    </row>
    <row r="66" spans="1:7" x14ac:dyDescent="0.25">
      <c r="A66" s="1653"/>
      <c r="B66" s="1667"/>
      <c r="C66" s="1654"/>
      <c r="D66" s="1844"/>
      <c r="E66" s="1540">
        <f t="shared" si="1"/>
        <v>0</v>
      </c>
      <c r="F66" s="1651">
        <f t="shared" si="0"/>
        <v>0</v>
      </c>
      <c r="G66" s="1793">
        <f t="shared" si="2"/>
        <v>0</v>
      </c>
    </row>
    <row r="67" spans="1:7" x14ac:dyDescent="0.25">
      <c r="A67" s="1653"/>
      <c r="B67" s="1667"/>
      <c r="C67" s="1654"/>
      <c r="D67" s="1844"/>
      <c r="E67" s="1540">
        <f t="shared" si="1"/>
        <v>0</v>
      </c>
      <c r="F67" s="1651">
        <f t="shared" si="0"/>
        <v>0</v>
      </c>
      <c r="G67" s="1793">
        <f t="shared" si="2"/>
        <v>0</v>
      </c>
    </row>
    <row r="68" spans="1:7" x14ac:dyDescent="0.25">
      <c r="A68" s="1653"/>
      <c r="B68" s="1667"/>
      <c r="C68" s="1654"/>
      <c r="D68" s="1844"/>
      <c r="E68" s="1540">
        <f t="shared" si="1"/>
        <v>0</v>
      </c>
      <c r="F68" s="1651">
        <f t="shared" si="0"/>
        <v>0</v>
      </c>
      <c r="G68" s="1793">
        <f t="shared" si="2"/>
        <v>0</v>
      </c>
    </row>
    <row r="69" spans="1:7" x14ac:dyDescent="0.25">
      <c r="A69" s="1653"/>
      <c r="B69" s="1667"/>
      <c r="C69" s="1654"/>
      <c r="D69" s="1844"/>
      <c r="E69" s="1540">
        <f t="shared" si="1"/>
        <v>0</v>
      </c>
      <c r="F69" s="1651">
        <f t="shared" si="0"/>
        <v>0</v>
      </c>
      <c r="G69" s="1793">
        <f t="shared" si="2"/>
        <v>0</v>
      </c>
    </row>
    <row r="70" spans="1:7" x14ac:dyDescent="0.25">
      <c r="A70" s="1653"/>
      <c r="B70" s="1667"/>
      <c r="C70" s="1654"/>
      <c r="D70" s="1844"/>
      <c r="E70" s="1540">
        <f t="shared" si="1"/>
        <v>0</v>
      </c>
      <c r="F70" s="1651">
        <f t="shared" si="0"/>
        <v>0</v>
      </c>
      <c r="G70" s="1793">
        <f t="shared" si="2"/>
        <v>0</v>
      </c>
    </row>
    <row r="71" spans="1:7" x14ac:dyDescent="0.25">
      <c r="A71" s="1653"/>
      <c r="B71" s="1667"/>
      <c r="C71" s="1654"/>
      <c r="D71" s="1844"/>
      <c r="E71" s="1540">
        <f t="shared" si="1"/>
        <v>0</v>
      </c>
      <c r="F71" s="1651">
        <f t="shared" si="0"/>
        <v>0</v>
      </c>
      <c r="G71" s="1793">
        <f t="shared" si="2"/>
        <v>0</v>
      </c>
    </row>
    <row r="72" spans="1:7" x14ac:dyDescent="0.25">
      <c r="A72" s="1653"/>
      <c r="B72" s="1667"/>
      <c r="C72" s="1654"/>
      <c r="D72" s="1844"/>
      <c r="E72" s="1540">
        <f t="shared" si="1"/>
        <v>0</v>
      </c>
      <c r="F72" s="1651">
        <f t="shared" si="0"/>
        <v>0</v>
      </c>
      <c r="G72" s="1793">
        <f t="shared" si="2"/>
        <v>0</v>
      </c>
    </row>
    <row r="73" spans="1:7" x14ac:dyDescent="0.25">
      <c r="A73" s="1653"/>
      <c r="B73" s="1667"/>
      <c r="C73" s="1654"/>
      <c r="D73" s="1844"/>
      <c r="E73" s="1540">
        <f t="shared" ref="E73:E84" si="3">IF(D73&lt;=25000,D73,IF(D73&gt;25000,25000,0))</f>
        <v>0</v>
      </c>
      <c r="F73" s="1651">
        <f t="shared" si="0"/>
        <v>0</v>
      </c>
      <c r="G73" s="1793">
        <f t="shared" ref="G73:G84" si="4">IF(F73=0,0,D73-F73)</f>
        <v>0</v>
      </c>
    </row>
    <row r="74" spans="1:7" x14ac:dyDescent="0.25">
      <c r="A74" s="1653"/>
      <c r="B74" s="1667"/>
      <c r="C74" s="1654"/>
      <c r="D74" s="1844"/>
      <c r="E74" s="1540">
        <f t="shared" si="3"/>
        <v>0</v>
      </c>
      <c r="F74" s="1651">
        <f t="shared" si="0"/>
        <v>0</v>
      </c>
      <c r="G74" s="1793">
        <f t="shared" si="4"/>
        <v>0</v>
      </c>
    </row>
    <row r="75" spans="1:7" x14ac:dyDescent="0.25">
      <c r="A75" s="1653"/>
      <c r="B75" s="1667"/>
      <c r="C75" s="1654"/>
      <c r="D75" s="1844"/>
      <c r="E75" s="1540">
        <f t="shared" si="3"/>
        <v>0</v>
      </c>
      <c r="F75" s="1651">
        <f t="shared" si="0"/>
        <v>0</v>
      </c>
      <c r="G75" s="1793">
        <f t="shared" si="4"/>
        <v>0</v>
      </c>
    </row>
    <row r="76" spans="1:7" x14ac:dyDescent="0.25">
      <c r="A76" s="1653"/>
      <c r="B76" s="1667"/>
      <c r="C76" s="1654"/>
      <c r="D76" s="1844"/>
      <c r="E76" s="1540">
        <f t="shared" si="3"/>
        <v>0</v>
      </c>
      <c r="F76" s="1651">
        <f t="shared" si="0"/>
        <v>0</v>
      </c>
      <c r="G76" s="1793">
        <f t="shared" si="4"/>
        <v>0</v>
      </c>
    </row>
    <row r="77" spans="1:7" x14ac:dyDescent="0.25">
      <c r="A77" s="1653"/>
      <c r="B77" s="1667"/>
      <c r="C77" s="1654"/>
      <c r="D77" s="1844"/>
      <c r="E77" s="1540">
        <f t="shared" si="3"/>
        <v>0</v>
      </c>
      <c r="F77" s="1651">
        <f t="shared" si="0"/>
        <v>0</v>
      </c>
      <c r="G77" s="1793">
        <f t="shared" si="4"/>
        <v>0</v>
      </c>
    </row>
    <row r="78" spans="1:7" x14ac:dyDescent="0.25">
      <c r="A78" s="1653"/>
      <c r="B78" s="1667"/>
      <c r="C78" s="1654"/>
      <c r="D78" s="1844"/>
      <c r="E78" s="1540">
        <f t="shared" si="3"/>
        <v>0</v>
      </c>
      <c r="F78" s="1651">
        <f t="shared" si="0"/>
        <v>0</v>
      </c>
      <c r="G78" s="1793">
        <f t="shared" si="4"/>
        <v>0</v>
      </c>
    </row>
    <row r="79" spans="1:7" x14ac:dyDescent="0.25">
      <c r="A79" s="1653"/>
      <c r="B79" s="1667"/>
      <c r="C79" s="1654"/>
      <c r="D79" s="1844"/>
      <c r="E79" s="1540">
        <f t="shared" si="3"/>
        <v>0</v>
      </c>
      <c r="F79" s="1651">
        <f t="shared" si="0"/>
        <v>0</v>
      </c>
      <c r="G79" s="1793">
        <f t="shared" si="4"/>
        <v>0</v>
      </c>
    </row>
    <row r="80" spans="1:7" x14ac:dyDescent="0.25">
      <c r="A80" s="1653"/>
      <c r="B80" s="1667"/>
      <c r="C80" s="1654"/>
      <c r="D80" s="1844"/>
      <c r="E80" s="1540">
        <f t="shared" si="3"/>
        <v>0</v>
      </c>
      <c r="F80" s="1651">
        <f t="shared" si="0"/>
        <v>0</v>
      </c>
      <c r="G80" s="1793">
        <f t="shared" si="4"/>
        <v>0</v>
      </c>
    </row>
    <row r="81" spans="1:7" x14ac:dyDescent="0.25">
      <c r="A81" s="1653"/>
      <c r="B81" s="1667"/>
      <c r="C81" s="1654"/>
      <c r="D81" s="1844"/>
      <c r="E81" s="1540">
        <f t="shared" si="3"/>
        <v>0</v>
      </c>
      <c r="F81" s="1651">
        <f t="shared" ref="F81:F140" si="5">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4"/>
        <v>0</v>
      </c>
    </row>
    <row r="82" spans="1:7" x14ac:dyDescent="0.25">
      <c r="A82" s="1653"/>
      <c r="B82" s="1667"/>
      <c r="C82" s="1654"/>
      <c r="D82" s="1844"/>
      <c r="E82" s="1540">
        <f t="shared" si="3"/>
        <v>0</v>
      </c>
      <c r="F82" s="1651">
        <f t="shared" si="5"/>
        <v>0</v>
      </c>
      <c r="G82" s="1793">
        <f t="shared" si="4"/>
        <v>0</v>
      </c>
    </row>
    <row r="83" spans="1:7" x14ac:dyDescent="0.25">
      <c r="A83" s="1653"/>
      <c r="B83" s="1667"/>
      <c r="C83" s="1654"/>
      <c r="D83" s="1844"/>
      <c r="E83" s="1540">
        <f t="shared" si="3"/>
        <v>0</v>
      </c>
      <c r="F83" s="1651">
        <f t="shared" si="5"/>
        <v>0</v>
      </c>
      <c r="G83" s="1793">
        <f t="shared" si="4"/>
        <v>0</v>
      </c>
    </row>
    <row r="84" spans="1:7" x14ac:dyDescent="0.25">
      <c r="A84" s="1653"/>
      <c r="B84" s="1667"/>
      <c r="C84" s="1654"/>
      <c r="D84" s="1844"/>
      <c r="E84" s="1540">
        <f t="shared" si="3"/>
        <v>0</v>
      </c>
      <c r="F84" s="1651">
        <f t="shared" si="5"/>
        <v>0</v>
      </c>
      <c r="G84" s="1793">
        <f t="shared" si="4"/>
        <v>0</v>
      </c>
    </row>
    <row r="85" spans="1:7" x14ac:dyDescent="0.25">
      <c r="A85" s="1653"/>
      <c r="B85" s="1667"/>
      <c r="C85" s="1654"/>
      <c r="D85" s="1844"/>
      <c r="E85" s="1540">
        <f t="shared" si="1"/>
        <v>0</v>
      </c>
      <c r="F85" s="1651">
        <f t="shared" si="5"/>
        <v>0</v>
      </c>
      <c r="G85" s="1793">
        <f t="shared" si="2"/>
        <v>0</v>
      </c>
    </row>
    <row r="86" spans="1:7" x14ac:dyDescent="0.25">
      <c r="A86" s="1653"/>
      <c r="B86" s="1667"/>
      <c r="C86" s="1654"/>
      <c r="D86" s="1844"/>
      <c r="E86" s="1540">
        <f t="shared" si="1"/>
        <v>0</v>
      </c>
      <c r="F86" s="1651">
        <f t="shared" si="5"/>
        <v>0</v>
      </c>
      <c r="G86" s="1793">
        <f t="shared" si="2"/>
        <v>0</v>
      </c>
    </row>
    <row r="87" spans="1:7" x14ac:dyDescent="0.25">
      <c r="A87" s="1653"/>
      <c r="B87" s="1667"/>
      <c r="C87" s="1654"/>
      <c r="D87" s="1844"/>
      <c r="E87" s="1540">
        <f t="shared" si="1"/>
        <v>0</v>
      </c>
      <c r="F87" s="1651">
        <f t="shared" si="5"/>
        <v>0</v>
      </c>
      <c r="G87" s="1793">
        <f t="shared" si="2"/>
        <v>0</v>
      </c>
    </row>
    <row r="88" spans="1:7" x14ac:dyDescent="0.25">
      <c r="A88" s="1653"/>
      <c r="B88" s="1667"/>
      <c r="C88" s="1654"/>
      <c r="D88" s="1844"/>
      <c r="E88" s="1540">
        <f t="shared" si="1"/>
        <v>0</v>
      </c>
      <c r="F88" s="1651">
        <f t="shared" si="5"/>
        <v>0</v>
      </c>
      <c r="G88" s="1793">
        <f t="shared" si="2"/>
        <v>0</v>
      </c>
    </row>
    <row r="89" spans="1:7" x14ac:dyDescent="0.25">
      <c r="A89" s="1653"/>
      <c r="B89" s="1667"/>
      <c r="C89" s="1654"/>
      <c r="D89" s="1844"/>
      <c r="E89" s="1540">
        <f t="shared" si="1"/>
        <v>0</v>
      </c>
      <c r="F89" s="1651">
        <f t="shared" si="5"/>
        <v>0</v>
      </c>
      <c r="G89" s="1793">
        <f t="shared" si="2"/>
        <v>0</v>
      </c>
    </row>
    <row r="90" spans="1:7" x14ac:dyDescent="0.25">
      <c r="A90" s="1653"/>
      <c r="B90" s="1667"/>
      <c r="C90" s="1654"/>
      <c r="D90" s="1844"/>
      <c r="E90" s="1540">
        <f t="shared" si="1"/>
        <v>0</v>
      </c>
      <c r="F90" s="1651">
        <f t="shared" si="5"/>
        <v>0</v>
      </c>
      <c r="G90" s="1793">
        <f t="shared" si="2"/>
        <v>0</v>
      </c>
    </row>
    <row r="91" spans="1:7" x14ac:dyDescent="0.25">
      <c r="A91" s="1653"/>
      <c r="B91" s="1667"/>
      <c r="C91" s="1654"/>
      <c r="D91" s="1844"/>
      <c r="E91" s="1540">
        <f t="shared" si="1"/>
        <v>0</v>
      </c>
      <c r="F91" s="1651">
        <f t="shared" si="5"/>
        <v>0</v>
      </c>
      <c r="G91" s="1793">
        <f t="shared" si="2"/>
        <v>0</v>
      </c>
    </row>
    <row r="92" spans="1:7" x14ac:dyDescent="0.25">
      <c r="A92" s="1653"/>
      <c r="B92" s="1667"/>
      <c r="C92" s="1654"/>
      <c r="D92" s="1844"/>
      <c r="E92" s="1540">
        <f t="shared" si="1"/>
        <v>0</v>
      </c>
      <c r="F92" s="1651">
        <f t="shared" si="5"/>
        <v>0</v>
      </c>
      <c r="G92" s="1793">
        <f t="shared" si="2"/>
        <v>0</v>
      </c>
    </row>
    <row r="93" spans="1:7" x14ac:dyDescent="0.25">
      <c r="A93" s="1653"/>
      <c r="B93" s="1667"/>
      <c r="C93" s="1654"/>
      <c r="D93" s="1844"/>
      <c r="E93" s="1540">
        <f>IF(D93&lt;=25000,D93,IF(D93&gt;25000,25000,0))</f>
        <v>0</v>
      </c>
      <c r="F93" s="1651">
        <f t="shared" si="5"/>
        <v>0</v>
      </c>
      <c r="G93" s="1793">
        <f>IF(F93=0,0,D93-F93)</f>
        <v>0</v>
      </c>
    </row>
    <row r="94" spans="1:7" x14ac:dyDescent="0.25">
      <c r="A94" s="1653"/>
      <c r="B94" s="1667"/>
      <c r="C94" s="1654"/>
      <c r="D94" s="1844"/>
      <c r="E94" s="1540">
        <f t="shared" si="1"/>
        <v>0</v>
      </c>
      <c r="F94" s="1651">
        <f t="shared" si="5"/>
        <v>0</v>
      </c>
      <c r="G94" s="1793">
        <f t="shared" si="2"/>
        <v>0</v>
      </c>
    </row>
    <row r="95" spans="1:7" x14ac:dyDescent="0.25">
      <c r="A95" s="1653"/>
      <c r="B95" s="1667"/>
      <c r="C95" s="1654"/>
      <c r="D95" s="1844"/>
      <c r="E95" s="1540">
        <f>IF(D95&lt;=25000,D95,IF(D95&gt;25000,25000,0))</f>
        <v>0</v>
      </c>
      <c r="F95" s="1651">
        <f t="shared" si="5"/>
        <v>0</v>
      </c>
      <c r="G95" s="1793">
        <f>IF(F95=0,0,D95-F95)</f>
        <v>0</v>
      </c>
    </row>
    <row r="96" spans="1:7" x14ac:dyDescent="0.25">
      <c r="A96" s="1653"/>
      <c r="B96" s="1667"/>
      <c r="C96" s="1654"/>
      <c r="D96" s="1844"/>
      <c r="E96" s="1540">
        <f>IF(D96&lt;=25000,D96,IF(D96&gt;25000,25000,0))</f>
        <v>0</v>
      </c>
      <c r="F96" s="1651">
        <f t="shared" si="5"/>
        <v>0</v>
      </c>
      <c r="G96" s="1793">
        <f>IF(F96=0,0,D96-F96)</f>
        <v>0</v>
      </c>
    </row>
    <row r="97" spans="1:7" x14ac:dyDescent="0.25">
      <c r="A97" s="1653"/>
      <c r="B97" s="1667"/>
      <c r="C97" s="1654"/>
      <c r="D97" s="1844"/>
      <c r="E97" s="1540">
        <f>IF(D97&lt;=25000,D97,IF(D97&gt;25000,25000,0))</f>
        <v>0</v>
      </c>
      <c r="F97" s="1651">
        <f t="shared" si="5"/>
        <v>0</v>
      </c>
      <c r="G97" s="1793">
        <f>IF(F97=0,0,D97-F97)</f>
        <v>0</v>
      </c>
    </row>
    <row r="98" spans="1:7" x14ac:dyDescent="0.25">
      <c r="A98" s="1653"/>
      <c r="B98" s="1667"/>
      <c r="C98" s="1654"/>
      <c r="D98" s="1844"/>
      <c r="E98" s="1540">
        <f>IF(D98&lt;=25000,D98,IF(D98&gt;25000,25000,0))</f>
        <v>0</v>
      </c>
      <c r="F98" s="1651">
        <f t="shared" si="5"/>
        <v>0</v>
      </c>
      <c r="G98" s="1793">
        <f>IF(F98=0,0,D98-F98)</f>
        <v>0</v>
      </c>
    </row>
    <row r="99" spans="1:7" x14ac:dyDescent="0.25">
      <c r="A99" s="1653"/>
      <c r="B99" s="1667"/>
      <c r="C99" s="1654"/>
      <c r="D99" s="1844"/>
      <c r="E99" s="1540">
        <f>IF(D99&lt;=25000,D99,IF(D99&gt;25000,25000,0))</f>
        <v>0</v>
      </c>
      <c r="F99" s="1651">
        <f t="shared" si="5"/>
        <v>0</v>
      </c>
      <c r="G99" s="1793">
        <f>IF(F99=0,0,D99-F99)</f>
        <v>0</v>
      </c>
    </row>
    <row r="100" spans="1:7" x14ac:dyDescent="0.25">
      <c r="A100" s="1653"/>
      <c r="B100" s="1667"/>
      <c r="C100" s="1654"/>
      <c r="D100" s="1844"/>
      <c r="E100" s="1540">
        <f t="shared" ref="E100:E112" si="6">IF(D100&lt;=25000,D100,IF(D100&gt;25000,25000,0))</f>
        <v>0</v>
      </c>
      <c r="F100" s="1651">
        <f t="shared" si="5"/>
        <v>0</v>
      </c>
      <c r="G100" s="1793">
        <f t="shared" ref="G100:G112" si="7">IF(F100=0,0,D100-F100)</f>
        <v>0</v>
      </c>
    </row>
    <row r="101" spans="1:7" x14ac:dyDescent="0.25">
      <c r="A101" s="1653"/>
      <c r="B101" s="1667"/>
      <c r="C101" s="1654"/>
      <c r="D101" s="1844"/>
      <c r="E101" s="1540">
        <f t="shared" si="6"/>
        <v>0</v>
      </c>
      <c r="F101" s="1651">
        <f t="shared" si="5"/>
        <v>0</v>
      </c>
      <c r="G101" s="1793">
        <f t="shared" si="7"/>
        <v>0</v>
      </c>
    </row>
    <row r="102" spans="1:7" x14ac:dyDescent="0.25">
      <c r="A102" s="1653"/>
      <c r="B102" s="1667"/>
      <c r="C102" s="1654"/>
      <c r="D102" s="1844"/>
      <c r="E102" s="1540">
        <f t="shared" si="6"/>
        <v>0</v>
      </c>
      <c r="F102" s="1651">
        <f t="shared" si="5"/>
        <v>0</v>
      </c>
      <c r="G102" s="1793">
        <f t="shared" si="7"/>
        <v>0</v>
      </c>
    </row>
    <row r="103" spans="1:7" x14ac:dyDescent="0.25">
      <c r="A103" s="1653"/>
      <c r="B103" s="1667"/>
      <c r="C103" s="1654"/>
      <c r="D103" s="1844"/>
      <c r="E103" s="1540">
        <f t="shared" si="6"/>
        <v>0</v>
      </c>
      <c r="F103" s="1651">
        <f t="shared" si="5"/>
        <v>0</v>
      </c>
      <c r="G103" s="1793">
        <f t="shared" si="7"/>
        <v>0</v>
      </c>
    </row>
    <row r="104" spans="1:7" x14ac:dyDescent="0.25">
      <c r="A104" s="1653"/>
      <c r="B104" s="1667"/>
      <c r="C104" s="1654"/>
      <c r="D104" s="1844"/>
      <c r="E104" s="1540">
        <f t="shared" si="6"/>
        <v>0</v>
      </c>
      <c r="F104" s="1651">
        <f t="shared" si="5"/>
        <v>0</v>
      </c>
      <c r="G104" s="1793">
        <f t="shared" si="7"/>
        <v>0</v>
      </c>
    </row>
    <row r="105" spans="1:7" x14ac:dyDescent="0.25">
      <c r="A105" s="1653"/>
      <c r="B105" s="1667"/>
      <c r="C105" s="1654"/>
      <c r="D105" s="1844"/>
      <c r="E105" s="1540">
        <f t="shared" si="6"/>
        <v>0</v>
      </c>
      <c r="F105" s="1651">
        <f t="shared" si="5"/>
        <v>0</v>
      </c>
      <c r="G105" s="1793">
        <f t="shared" si="7"/>
        <v>0</v>
      </c>
    </row>
    <row r="106" spans="1:7" x14ac:dyDescent="0.25">
      <c r="A106" s="1653"/>
      <c r="B106" s="1667"/>
      <c r="C106" s="1654"/>
      <c r="D106" s="1844"/>
      <c r="E106" s="1540">
        <f t="shared" si="6"/>
        <v>0</v>
      </c>
      <c r="F106" s="1651">
        <f t="shared" si="5"/>
        <v>0</v>
      </c>
      <c r="G106" s="1793">
        <f t="shared" si="7"/>
        <v>0</v>
      </c>
    </row>
    <row r="107" spans="1:7" x14ac:dyDescent="0.25">
      <c r="A107" s="1653"/>
      <c r="B107" s="1667"/>
      <c r="C107" s="1654"/>
      <c r="D107" s="1844"/>
      <c r="E107" s="1540">
        <f t="shared" si="6"/>
        <v>0</v>
      </c>
      <c r="F107" s="1651">
        <f t="shared" si="5"/>
        <v>0</v>
      </c>
      <c r="G107" s="1793">
        <f t="shared" si="7"/>
        <v>0</v>
      </c>
    </row>
    <row r="108" spans="1:7" x14ac:dyDescent="0.25">
      <c r="A108" s="1653"/>
      <c r="B108" s="1667"/>
      <c r="C108" s="1654"/>
      <c r="D108" s="1844"/>
      <c r="E108" s="1540">
        <f t="shared" si="6"/>
        <v>0</v>
      </c>
      <c r="F108" s="1651">
        <f t="shared" si="5"/>
        <v>0</v>
      </c>
      <c r="G108" s="1793">
        <f t="shared" si="7"/>
        <v>0</v>
      </c>
    </row>
    <row r="109" spans="1:7" x14ac:dyDescent="0.25">
      <c r="A109" s="1653"/>
      <c r="B109" s="1667"/>
      <c r="C109" s="1654"/>
      <c r="D109" s="1844"/>
      <c r="E109" s="1540">
        <f t="shared" si="6"/>
        <v>0</v>
      </c>
      <c r="F109" s="1651">
        <f t="shared" si="5"/>
        <v>0</v>
      </c>
      <c r="G109" s="1793">
        <f t="shared" si="7"/>
        <v>0</v>
      </c>
    </row>
    <row r="110" spans="1:7" x14ac:dyDescent="0.25">
      <c r="A110" s="1653"/>
      <c r="B110" s="1667"/>
      <c r="C110" s="1654"/>
      <c r="D110" s="1844"/>
      <c r="E110" s="1540">
        <f t="shared" si="6"/>
        <v>0</v>
      </c>
      <c r="F110" s="1651">
        <f t="shared" si="5"/>
        <v>0</v>
      </c>
      <c r="G110" s="1793">
        <f t="shared" si="7"/>
        <v>0</v>
      </c>
    </row>
    <row r="111" spans="1:7" x14ac:dyDescent="0.25">
      <c r="A111" s="1653"/>
      <c r="B111" s="1667"/>
      <c r="C111" s="1654"/>
      <c r="D111" s="1844"/>
      <c r="E111" s="1540">
        <f t="shared" si="6"/>
        <v>0</v>
      </c>
      <c r="F111" s="1651">
        <f t="shared" si="5"/>
        <v>0</v>
      </c>
      <c r="G111" s="1793">
        <f t="shared" si="7"/>
        <v>0</v>
      </c>
    </row>
    <row r="112" spans="1:7" x14ac:dyDescent="0.25">
      <c r="A112" s="1653"/>
      <c r="B112" s="1667"/>
      <c r="C112" s="1654"/>
      <c r="D112" s="1844"/>
      <c r="E112" s="1540">
        <f t="shared" si="6"/>
        <v>0</v>
      </c>
      <c r="F112" s="1651">
        <f t="shared" si="5"/>
        <v>0</v>
      </c>
      <c r="G112" s="1793">
        <f t="shared" si="7"/>
        <v>0</v>
      </c>
    </row>
    <row r="113" spans="1:7" x14ac:dyDescent="0.25">
      <c r="A113" s="1653"/>
      <c r="B113" s="1667"/>
      <c r="C113" s="1654"/>
      <c r="D113" s="1844"/>
      <c r="E113" s="1540">
        <f t="shared" ref="E113:E125" si="8">IF(D113&lt;=25000,D113,IF(D113&gt;25000,25000,0))</f>
        <v>0</v>
      </c>
      <c r="F113" s="1651">
        <f t="shared" si="5"/>
        <v>0</v>
      </c>
      <c r="G113" s="1793">
        <f t="shared" ref="G113:G125" si="9">IF(F113=0,0,D113-F113)</f>
        <v>0</v>
      </c>
    </row>
    <row r="114" spans="1:7" x14ac:dyDescent="0.25">
      <c r="A114" s="1653"/>
      <c r="B114" s="1667"/>
      <c r="C114" s="1654"/>
      <c r="D114" s="1844"/>
      <c r="E114" s="1540">
        <f t="shared" si="8"/>
        <v>0</v>
      </c>
      <c r="F114" s="1651">
        <f t="shared" si="5"/>
        <v>0</v>
      </c>
      <c r="G114" s="1793">
        <f t="shared" si="9"/>
        <v>0</v>
      </c>
    </row>
    <row r="115" spans="1:7" x14ac:dyDescent="0.25">
      <c r="A115" s="1653"/>
      <c r="B115" s="1667"/>
      <c r="C115" s="1654"/>
      <c r="D115" s="1844"/>
      <c r="E115" s="1540">
        <f t="shared" si="8"/>
        <v>0</v>
      </c>
      <c r="F115" s="1651">
        <f t="shared" si="5"/>
        <v>0</v>
      </c>
      <c r="G115" s="1793">
        <f t="shared" si="9"/>
        <v>0</v>
      </c>
    </row>
    <row r="116" spans="1:7" x14ac:dyDescent="0.25">
      <c r="A116" s="1653"/>
      <c r="B116" s="1667"/>
      <c r="C116" s="1654"/>
      <c r="D116" s="1844"/>
      <c r="E116" s="1540">
        <f t="shared" si="8"/>
        <v>0</v>
      </c>
      <c r="F116" s="1651">
        <f t="shared" si="5"/>
        <v>0</v>
      </c>
      <c r="G116" s="1793">
        <f t="shared" si="9"/>
        <v>0</v>
      </c>
    </row>
    <row r="117" spans="1:7" x14ac:dyDescent="0.25">
      <c r="A117" s="1653"/>
      <c r="B117" s="1667"/>
      <c r="C117" s="1654"/>
      <c r="D117" s="1844"/>
      <c r="E117" s="1540">
        <f t="shared" si="8"/>
        <v>0</v>
      </c>
      <c r="F117" s="1651">
        <f t="shared" si="5"/>
        <v>0</v>
      </c>
      <c r="G117" s="1793">
        <f t="shared" si="9"/>
        <v>0</v>
      </c>
    </row>
    <row r="118" spans="1:7" x14ac:dyDescent="0.25">
      <c r="A118" s="1653"/>
      <c r="B118" s="1667"/>
      <c r="C118" s="1654"/>
      <c r="D118" s="1844"/>
      <c r="E118" s="1540">
        <f t="shared" si="8"/>
        <v>0</v>
      </c>
      <c r="F118" s="1651">
        <f t="shared" si="5"/>
        <v>0</v>
      </c>
      <c r="G118" s="1793">
        <f t="shared" si="9"/>
        <v>0</v>
      </c>
    </row>
    <row r="119" spans="1:7" x14ac:dyDescent="0.25">
      <c r="A119" s="1653"/>
      <c r="B119" s="1667"/>
      <c r="C119" s="1654"/>
      <c r="D119" s="1844"/>
      <c r="E119" s="1540">
        <f t="shared" si="8"/>
        <v>0</v>
      </c>
      <c r="F119" s="1651">
        <f t="shared" si="5"/>
        <v>0</v>
      </c>
      <c r="G119" s="1793">
        <f t="shared" si="9"/>
        <v>0</v>
      </c>
    </row>
    <row r="120" spans="1:7" x14ac:dyDescent="0.25">
      <c r="A120" s="1653"/>
      <c r="B120" s="1667"/>
      <c r="C120" s="1654"/>
      <c r="D120" s="1844"/>
      <c r="E120" s="1540">
        <f t="shared" si="8"/>
        <v>0</v>
      </c>
      <c r="F120" s="1651">
        <f t="shared" si="5"/>
        <v>0</v>
      </c>
      <c r="G120" s="1793">
        <f t="shared" si="9"/>
        <v>0</v>
      </c>
    </row>
    <row r="121" spans="1:7" x14ac:dyDescent="0.25">
      <c r="A121" s="1653"/>
      <c r="B121" s="1667"/>
      <c r="C121" s="1654"/>
      <c r="D121" s="1844"/>
      <c r="E121" s="1540">
        <f t="shared" si="8"/>
        <v>0</v>
      </c>
      <c r="F121" s="1651">
        <f t="shared" si="5"/>
        <v>0</v>
      </c>
      <c r="G121" s="1793">
        <f t="shared" si="9"/>
        <v>0</v>
      </c>
    </row>
    <row r="122" spans="1:7" x14ac:dyDescent="0.25">
      <c r="A122" s="1653"/>
      <c r="B122" s="1667"/>
      <c r="C122" s="1654"/>
      <c r="D122" s="1844"/>
      <c r="E122" s="1540">
        <f t="shared" si="8"/>
        <v>0</v>
      </c>
      <c r="F122" s="1651">
        <f t="shared" si="5"/>
        <v>0</v>
      </c>
      <c r="G122" s="1793">
        <f t="shared" si="9"/>
        <v>0</v>
      </c>
    </row>
    <row r="123" spans="1:7" x14ac:dyDescent="0.25">
      <c r="A123" s="1653"/>
      <c r="B123" s="1667"/>
      <c r="C123" s="1654"/>
      <c r="D123" s="1844"/>
      <c r="E123" s="1540">
        <f t="shared" si="8"/>
        <v>0</v>
      </c>
      <c r="F123" s="1651">
        <f t="shared" si="5"/>
        <v>0</v>
      </c>
      <c r="G123" s="1793">
        <f t="shared" si="9"/>
        <v>0</v>
      </c>
    </row>
    <row r="124" spans="1:7" x14ac:dyDescent="0.25">
      <c r="A124" s="1653"/>
      <c r="B124" s="1667"/>
      <c r="C124" s="1654"/>
      <c r="D124" s="1844"/>
      <c r="E124" s="1540">
        <f t="shared" si="8"/>
        <v>0</v>
      </c>
      <c r="F124" s="1651">
        <f t="shared" si="5"/>
        <v>0</v>
      </c>
      <c r="G124" s="1793">
        <f t="shared" si="9"/>
        <v>0</v>
      </c>
    </row>
    <row r="125" spans="1:7" x14ac:dyDescent="0.25">
      <c r="A125" s="1653"/>
      <c r="B125" s="1667"/>
      <c r="C125" s="1654"/>
      <c r="D125" s="1844"/>
      <c r="E125" s="1540">
        <f t="shared" si="8"/>
        <v>0</v>
      </c>
      <c r="F125" s="1651">
        <f t="shared" si="5"/>
        <v>0</v>
      </c>
      <c r="G125" s="1793">
        <f t="shared" si="9"/>
        <v>0</v>
      </c>
    </row>
    <row r="126" spans="1:7" x14ac:dyDescent="0.25">
      <c r="A126" s="1653"/>
      <c r="B126" s="1667"/>
      <c r="C126" s="1654"/>
      <c r="D126" s="1844"/>
      <c r="E126" s="1540">
        <f t="shared" ref="E126:E134" si="10">IF(D126&lt;=25000,D126,IF(D126&gt;25000,25000,0))</f>
        <v>0</v>
      </c>
      <c r="F126" s="1651">
        <f t="shared" si="5"/>
        <v>0</v>
      </c>
      <c r="G126" s="1793">
        <f t="shared" ref="G126:G134" si="11">IF(F126=0,0,D126-F126)</f>
        <v>0</v>
      </c>
    </row>
    <row r="127" spans="1:7" x14ac:dyDescent="0.25">
      <c r="A127" s="1653"/>
      <c r="B127" s="1667"/>
      <c r="C127" s="1654"/>
      <c r="D127" s="1844"/>
      <c r="E127" s="1540">
        <f t="shared" si="10"/>
        <v>0</v>
      </c>
      <c r="F127" s="1651">
        <f t="shared" si="5"/>
        <v>0</v>
      </c>
      <c r="G127" s="1793">
        <f t="shared" si="11"/>
        <v>0</v>
      </c>
    </row>
    <row r="128" spans="1:7" x14ac:dyDescent="0.25">
      <c r="A128" s="1653"/>
      <c r="B128" s="1667"/>
      <c r="C128" s="1654"/>
      <c r="D128" s="1844"/>
      <c r="E128" s="1540">
        <f t="shared" si="10"/>
        <v>0</v>
      </c>
      <c r="F128" s="1651">
        <f t="shared" si="5"/>
        <v>0</v>
      </c>
      <c r="G128" s="1793">
        <f t="shared" si="11"/>
        <v>0</v>
      </c>
    </row>
    <row r="129" spans="1:7" x14ac:dyDescent="0.25">
      <c r="A129" s="1653"/>
      <c r="B129" s="1667"/>
      <c r="C129" s="1654"/>
      <c r="D129" s="1844"/>
      <c r="E129" s="1540">
        <f t="shared" si="10"/>
        <v>0</v>
      </c>
      <c r="F129" s="1651">
        <f t="shared" si="5"/>
        <v>0</v>
      </c>
      <c r="G129" s="1793">
        <f t="shared" si="11"/>
        <v>0</v>
      </c>
    </row>
    <row r="130" spans="1:7" x14ac:dyDescent="0.25">
      <c r="A130" s="1653"/>
      <c r="B130" s="1667"/>
      <c r="C130" s="1654"/>
      <c r="D130" s="1844"/>
      <c r="E130" s="1540">
        <f t="shared" si="10"/>
        <v>0</v>
      </c>
      <c r="F130" s="1651">
        <f t="shared" si="5"/>
        <v>0</v>
      </c>
      <c r="G130" s="1793">
        <f t="shared" si="11"/>
        <v>0</v>
      </c>
    </row>
    <row r="131" spans="1:7" x14ac:dyDescent="0.25">
      <c r="A131" s="1653"/>
      <c r="B131" s="1837"/>
      <c r="C131" s="1654"/>
      <c r="D131" s="1844"/>
      <c r="E131" s="1540">
        <f t="shared" si="10"/>
        <v>0</v>
      </c>
      <c r="F131" s="1651">
        <f t="shared" si="5"/>
        <v>0</v>
      </c>
      <c r="G131" s="1793">
        <f t="shared" si="11"/>
        <v>0</v>
      </c>
    </row>
    <row r="132" spans="1:7" x14ac:dyDescent="0.25">
      <c r="A132" s="1653"/>
      <c r="B132" s="1837"/>
      <c r="C132" s="1654"/>
      <c r="D132" s="1844"/>
      <c r="E132" s="1540">
        <f t="shared" si="10"/>
        <v>0</v>
      </c>
      <c r="F132" s="1651">
        <f t="shared" si="5"/>
        <v>0</v>
      </c>
      <c r="G132" s="1793">
        <f t="shared" si="11"/>
        <v>0</v>
      </c>
    </row>
    <row r="133" spans="1:7" x14ac:dyDescent="0.25">
      <c r="A133" s="1653"/>
      <c r="B133" s="1667"/>
      <c r="C133" s="1654"/>
      <c r="D133" s="1844"/>
      <c r="E133" s="1540">
        <f t="shared" si="10"/>
        <v>0</v>
      </c>
      <c r="F133" s="1651">
        <f t="shared" si="5"/>
        <v>0</v>
      </c>
      <c r="G133" s="1793">
        <f t="shared" si="11"/>
        <v>0</v>
      </c>
    </row>
    <row r="134" spans="1:7" x14ac:dyDescent="0.25">
      <c r="A134" s="1653"/>
      <c r="B134" s="1667"/>
      <c r="C134" s="1654"/>
      <c r="D134" s="1844"/>
      <c r="E134" s="1540">
        <f t="shared" si="10"/>
        <v>0</v>
      </c>
      <c r="F134" s="1651">
        <f t="shared" si="5"/>
        <v>0</v>
      </c>
      <c r="G134" s="1793">
        <f t="shared" si="11"/>
        <v>0</v>
      </c>
    </row>
    <row r="135" spans="1:7" x14ac:dyDescent="0.25">
      <c r="A135" s="1653"/>
      <c r="B135" s="1667"/>
      <c r="C135" s="1654"/>
      <c r="D135" s="1844"/>
      <c r="E135" s="1540">
        <f>IF(D135&lt;=25000,D135,IF(D135&gt;25000,25000,0))</f>
        <v>0</v>
      </c>
      <c r="F135" s="1651">
        <f t="shared" si="5"/>
        <v>0</v>
      </c>
      <c r="G135" s="1793">
        <f>IF(F135=0,0,D135-F135)</f>
        <v>0</v>
      </c>
    </row>
    <row r="136" spans="1:7" x14ac:dyDescent="0.25">
      <c r="A136" s="1653"/>
      <c r="B136" s="1667"/>
      <c r="C136" s="1654"/>
      <c r="D136" s="1844"/>
      <c r="E136" s="1540">
        <f>IF(D136&lt;=25000,D136,IF(D136&gt;25000,25000,0))</f>
        <v>0</v>
      </c>
      <c r="F136" s="1651">
        <f t="shared" si="5"/>
        <v>0</v>
      </c>
      <c r="G136" s="1793">
        <f>IF(F136=0,0,D136-F136)</f>
        <v>0</v>
      </c>
    </row>
    <row r="137" spans="1:7" x14ac:dyDescent="0.25">
      <c r="A137" s="1653"/>
      <c r="B137" s="1667"/>
      <c r="C137" s="1654"/>
      <c r="D137" s="1844"/>
      <c r="E137" s="1540">
        <f>IF(D137&lt;=25000,D137,IF(D137&gt;25000,25000,0))</f>
        <v>0</v>
      </c>
      <c r="F137" s="1651">
        <f t="shared" si="5"/>
        <v>0</v>
      </c>
      <c r="G137" s="1793">
        <f>IF(F137=0,0,D137-F137)</f>
        <v>0</v>
      </c>
    </row>
    <row r="138" spans="1:7" x14ac:dyDescent="0.25">
      <c r="A138" s="1653"/>
      <c r="B138" s="1667"/>
      <c r="C138" s="1654"/>
      <c r="D138" s="1844"/>
      <c r="E138" s="1540">
        <f>IF(D138&lt;=25000,D138,IF(D138&gt;25000,25000,0))</f>
        <v>0</v>
      </c>
      <c r="F138" s="1651">
        <f t="shared" si="5"/>
        <v>0</v>
      </c>
      <c r="G138" s="1793">
        <f>IF(F138=0,0,D138-F138)</f>
        <v>0</v>
      </c>
    </row>
    <row r="139" spans="1:7" x14ac:dyDescent="0.25">
      <c r="A139" s="1653"/>
      <c r="B139" s="1667"/>
      <c r="C139" s="1654"/>
      <c r="D139" s="1844"/>
      <c r="E139" s="1540">
        <f>IF(D139&lt;=25000,D139,IF(D139&gt;25000,25000,0))</f>
        <v>0</v>
      </c>
      <c r="F139" s="1651">
        <f t="shared" si="5"/>
        <v>0</v>
      </c>
      <c r="G139" s="1793">
        <f>IF(F139=0,0,D139-F139)</f>
        <v>0</v>
      </c>
    </row>
    <row r="140" spans="1:7" x14ac:dyDescent="0.25">
      <c r="A140" s="1653"/>
      <c r="B140" s="1666"/>
      <c r="C140" s="1654"/>
      <c r="D140" s="1844"/>
      <c r="E140" s="1540">
        <f t="shared" si="1"/>
        <v>0</v>
      </c>
      <c r="F140" s="1651">
        <f t="shared" si="5"/>
        <v>0</v>
      </c>
      <c r="G140" s="1793">
        <f t="shared" si="2"/>
        <v>0</v>
      </c>
    </row>
    <row r="141" spans="1:7" x14ac:dyDescent="0.25">
      <c r="A141" s="1796" t="s">
        <v>156</v>
      </c>
      <c r="B141" s="1797"/>
      <c r="C141" s="1798"/>
      <c r="D141" s="1794">
        <f>SUM(D17:D140)</f>
        <v>186622</v>
      </c>
      <c r="E141" s="1541">
        <f>IF(D141&lt;=25000,D141,IF(D141&gt;25000,25000,0))</f>
        <v>25000</v>
      </c>
      <c r="F141" s="1933">
        <f>SUM(F17:F140)</f>
        <v>25000</v>
      </c>
      <c r="G141" s="1795">
        <f>SUM(G17:G140)</f>
        <v>161622</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10" sqref="F10"/>
    </sheetView>
  </sheetViews>
  <sheetFormatPr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3" t="s">
        <v>1679</v>
      </c>
      <c r="B5" s="2274"/>
      <c r="C5" s="2274"/>
      <c r="D5" s="2274"/>
      <c r="E5" s="2274"/>
      <c r="F5" s="2274"/>
      <c r="G5" s="227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78" t="s">
        <v>1977</v>
      </c>
      <c r="B11" s="2279"/>
      <c r="C11" s="2279"/>
      <c r="D11" s="2280"/>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1771112</v>
      </c>
      <c r="F19" s="1799"/>
      <c r="G19" s="1801">
        <f>'Expenditures 15-22'!K33-SUM('Expenditures 15-22'!G33,'Expenditures 15-22'!I33)+'Expenditures 15-22'!D229</f>
        <v>1771112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6176</v>
      </c>
      <c r="F21" s="1802"/>
      <c r="G21" s="1805">
        <f>'Expenditures 15-22'!K42-SUM('Expenditures 15-22'!G42,'Expenditures 15-22'!I42)+'Expenditures 15-22'!K120-SUM('Expenditures 15-22'!G120,'Expenditures 15-22'!I120)+'Expenditures 15-22'!K180-SUM('Expenditures 15-22'!G180,'Expenditures 15-22'!I180)+'Expenditures 15-22'!D238</f>
        <v>6176</v>
      </c>
      <c r="H21" s="987"/>
      <c r="I21" s="162"/>
    </row>
    <row r="22" spans="1:9" s="668" customFormat="1" ht="12" customHeight="1" x14ac:dyDescent="0.2">
      <c r="A22" s="994" t="s">
        <v>564</v>
      </c>
      <c r="B22" s="995"/>
      <c r="C22" s="993">
        <v>2200</v>
      </c>
      <c r="D22" s="1802"/>
      <c r="E22" s="1804">
        <f>'Expenditures 15-22'!K47-SUM('Expenditures 15-22'!G47,'Expenditures 15-22'!I47)+'Expenditures 15-22'!D243</f>
        <v>8477</v>
      </c>
      <c r="F22" s="1802"/>
      <c r="G22" s="1805">
        <f>'Expenditures 15-22'!K47-SUM('Expenditures 15-22'!G47,'Expenditures 15-22'!I47)+'Expenditures 15-22'!D243</f>
        <v>8477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486864</v>
      </c>
      <c r="F23" s="1802"/>
      <c r="G23" s="1804">
        <f>'Expenditures 15-22'!K53-SUM('Expenditures 15-22'!G53,'Expenditures 15-22'!I53)+'Expenditures 15-22'!D257+'Expenditures 15-22'!K330-SUM('Expenditures 15-22'!G330,'Expenditures 15-22'!I330)</f>
        <v>486864</v>
      </c>
      <c r="H23" s="987"/>
      <c r="I23" s="162"/>
    </row>
    <row r="24" spans="1:9" s="668" customFormat="1" ht="12" customHeight="1" x14ac:dyDescent="0.2">
      <c r="A24" s="994" t="s">
        <v>566</v>
      </c>
      <c r="B24" s="995"/>
      <c r="C24" s="993">
        <v>2400</v>
      </c>
      <c r="D24" s="1802"/>
      <c r="E24" s="1804">
        <f>'Expenditures 15-22'!K57-SUM('Expenditures 15-22'!G57,'Expenditures 15-22'!I57)+'Expenditures 15-22'!D261</f>
        <v>34274</v>
      </c>
      <c r="F24" s="1802"/>
      <c r="G24" s="1805">
        <f>'Expenditures 15-22'!K57-SUM('Expenditures 15-22'!G57,'Expenditures 15-22'!I57)+'Expenditures 15-22'!D261</f>
        <v>34274</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397550</v>
      </c>
      <c r="F28" s="1806">
        <f>'Expenditures 15-22'!K61-SUM('Expenditures 15-22'!G61,'Expenditures 15-22'!I61)+'Expenditures 15-22'!K124-SUM('Expenditures 15-22'!G124,'Expenditures 15-22'!I124)+'Expenditures 15-22'!D266-E9</f>
        <v>397550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4958</v>
      </c>
      <c r="F29" s="1802"/>
      <c r="G29" s="1805">
        <f>'Expenditures 15-22'!K62-SUM('Expenditures 15-22'!G62,'Expenditures 15-22'!I62)+'Expenditures 15-22'!K125-SUM('Expenditures 15-22'!G125,'Expenditures 15-22'!I125)+'Expenditures 15-22'!K182-SUM('Expenditures 15-22'!G182,'Expenditures 15-22'!I182)+'Expenditures 15-22'!D267</f>
        <v>4958</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-161622</v>
      </c>
      <c r="F40" s="1802"/>
      <c r="G40" s="1806">
        <f>-'Contracts Paid in CY 29'!G141</f>
        <v>-161622</v>
      </c>
    </row>
    <row r="41" spans="1:7" ht="12" customHeight="1" x14ac:dyDescent="0.2">
      <c r="A41" s="998" t="s">
        <v>156</v>
      </c>
      <c r="B41" s="999"/>
      <c r="C41" s="1000"/>
      <c r="D41" s="1806">
        <f>SUM(D19:D39)</f>
        <v>0</v>
      </c>
      <c r="E41" s="1806">
        <f>SUM(E19:E40)</f>
        <v>2547789</v>
      </c>
      <c r="F41" s="1806">
        <f>SUM(F19:F39)</f>
        <v>397550</v>
      </c>
      <c r="G41" s="1806">
        <f>SUM(G19:G40)</f>
        <v>2150239</v>
      </c>
    </row>
    <row r="42" spans="1:7" x14ac:dyDescent="0.2">
      <c r="A42" s="987"/>
      <c r="B42" s="162"/>
      <c r="C42" s="1001"/>
      <c r="D42" s="2276" t="s">
        <v>522</v>
      </c>
      <c r="E42" s="2277"/>
      <c r="F42" s="1002" t="s">
        <v>523</v>
      </c>
      <c r="G42" s="1003"/>
    </row>
    <row r="43" spans="1:7" ht="12" customHeight="1" x14ac:dyDescent="0.2">
      <c r="A43" s="987"/>
      <c r="B43" s="162"/>
      <c r="C43" s="1001"/>
      <c r="D43" s="1807" t="s">
        <v>473</v>
      </c>
      <c r="E43" s="1808">
        <f>D41</f>
        <v>0</v>
      </c>
      <c r="F43" s="1807" t="s">
        <v>473</v>
      </c>
      <c r="G43" s="1808">
        <f>F41</f>
        <v>397550</v>
      </c>
    </row>
    <row r="44" spans="1:7" ht="12" customHeight="1" x14ac:dyDescent="0.2">
      <c r="A44" s="987"/>
      <c r="B44" s="162"/>
      <c r="C44" s="1001"/>
      <c r="D44" s="1807" t="s">
        <v>474</v>
      </c>
      <c r="E44" s="1808">
        <f>E41</f>
        <v>2547789</v>
      </c>
      <c r="F44" s="1807" t="s">
        <v>474</v>
      </c>
      <c r="G44" s="1808">
        <f>G41</f>
        <v>2150239</v>
      </c>
    </row>
    <row r="45" spans="1:7" ht="12" customHeight="1" x14ac:dyDescent="0.2">
      <c r="A45" s="987"/>
      <c r="B45" s="162"/>
      <c r="C45" s="162"/>
      <c r="D45" s="1809" t="s">
        <v>1006</v>
      </c>
      <c r="E45" s="1810">
        <f>(E43/E44)</f>
        <v>0</v>
      </c>
      <c r="F45" s="1809" t="s">
        <v>1006</v>
      </c>
      <c r="G45" s="1810">
        <f>(G43/G44)</f>
        <v>0.18488642425330393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23" activePane="bottomLeft" state="frozen"/>
      <selection activeCell="A47" sqref="A47"/>
      <selection pane="bottomLeft" activeCell="A42" sqref="A42:F42"/>
    </sheetView>
  </sheetViews>
  <sheetFormatPr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84" t="s">
        <v>1379</v>
      </c>
      <c r="B1" s="2284"/>
      <c r="C1" s="2284"/>
      <c r="D1" s="2284"/>
      <c r="E1" s="2284"/>
      <c r="F1" s="2284"/>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85" t="s">
        <v>1546</v>
      </c>
      <c r="B5" s="2286"/>
      <c r="C5" s="2287"/>
      <c r="D5" s="2287"/>
      <c r="E5" s="2287"/>
      <c r="F5" s="2287"/>
    </row>
    <row r="6" spans="1:10" ht="12" customHeight="1" x14ac:dyDescent="0.25">
      <c r="A6" s="1850"/>
      <c r="B6" s="1851"/>
      <c r="C6" s="2288" t="str">
        <f>COVER!A17</f>
        <v>Grundy Area Vocational Center</v>
      </c>
      <c r="D6" s="2288"/>
      <c r="E6" s="2288"/>
      <c r="F6" s="1852"/>
    </row>
    <row r="7" spans="1:10" ht="11.25" customHeight="1" thickBot="1" x14ac:dyDescent="0.3">
      <c r="A7" s="1850"/>
      <c r="B7" s="1851"/>
      <c r="C7" s="2289">
        <f>COVER!A13</f>
        <v>24032790040</v>
      </c>
      <c r="D7" s="2289"/>
      <c r="E7" s="2289"/>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2081</v>
      </c>
      <c r="D31" s="1865" t="s">
        <v>2081</v>
      </c>
      <c r="E31" s="1868"/>
      <c r="F31" s="1867" t="s">
        <v>2084</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0</v>
      </c>
      <c r="K34" s="1878">
        <f>SUM(H34:J34)</f>
        <v>10</v>
      </c>
    </row>
    <row r="35" spans="1:11" ht="12" customHeight="1" x14ac:dyDescent="0.2">
      <c r="A35" s="1871" t="s">
        <v>1392</v>
      </c>
      <c r="B35" s="1872"/>
      <c r="C35" s="2290"/>
      <c r="D35" s="2290"/>
      <c r="E35" s="2290"/>
      <c r="F35" s="2291"/>
    </row>
    <row r="36" spans="1:11" ht="12" customHeight="1" x14ac:dyDescent="0.2">
      <c r="A36" s="2281"/>
      <c r="B36" s="2282"/>
      <c r="C36" s="2282"/>
      <c r="D36" s="2282"/>
      <c r="E36" s="2282"/>
      <c r="F36" s="2283"/>
    </row>
    <row r="37" spans="1:11" ht="12" customHeight="1" x14ac:dyDescent="0.2">
      <c r="A37" s="2281"/>
      <c r="B37" s="2282"/>
      <c r="C37" s="2282"/>
      <c r="D37" s="2282"/>
      <c r="E37" s="2282"/>
      <c r="F37" s="2283"/>
    </row>
    <row r="38" spans="1:11" ht="12" customHeight="1" x14ac:dyDescent="0.2">
      <c r="A38" s="2295"/>
      <c r="B38" s="2296"/>
      <c r="C38" s="2296"/>
      <c r="D38" s="2296"/>
      <c r="E38" s="2296"/>
      <c r="F38" s="2297"/>
    </row>
    <row r="39" spans="1:11" ht="4.5" hidden="1" customHeight="1" x14ac:dyDescent="0.2">
      <c r="A39" s="1873"/>
      <c r="B39" s="1873"/>
      <c r="C39" s="1873"/>
      <c r="D39" s="1873"/>
      <c r="E39" s="1873"/>
      <c r="F39" s="1873"/>
    </row>
    <row r="40" spans="1:11" s="1870" customFormat="1" ht="12" customHeight="1" x14ac:dyDescent="0.25">
      <c r="A40" s="1874" t="s">
        <v>1391</v>
      </c>
      <c r="B40" s="1875"/>
      <c r="C40" s="2298"/>
      <c r="D40" s="2298"/>
      <c r="E40" s="2298"/>
      <c r="F40" s="2299"/>
      <c r="H40" s="1879"/>
      <c r="I40" s="1879"/>
      <c r="J40" s="1879"/>
      <c r="K40" s="1879"/>
    </row>
    <row r="41" spans="1:11" s="1870" customFormat="1" ht="12" customHeight="1" x14ac:dyDescent="0.25">
      <c r="A41" s="2300"/>
      <c r="B41" s="2301"/>
      <c r="C41" s="2301"/>
      <c r="D41" s="2301"/>
      <c r="E41" s="2301"/>
      <c r="F41" s="2302"/>
      <c r="H41" s="1879"/>
      <c r="I41" s="1879"/>
      <c r="J41" s="1879"/>
      <c r="K41" s="1879"/>
    </row>
    <row r="42" spans="1:11" s="1870" customFormat="1" ht="12" customHeight="1" x14ac:dyDescent="0.25">
      <c r="A42" s="2300" t="s">
        <v>2085</v>
      </c>
      <c r="B42" s="2301"/>
      <c r="C42" s="2301"/>
      <c r="D42" s="2301"/>
      <c r="E42" s="2301"/>
      <c r="F42" s="2302"/>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09" t="str">
        <f>COVER!A17</f>
        <v>Grundy Area Vocational Center</v>
      </c>
      <c r="J6" s="2310"/>
      <c r="Q6" s="1664"/>
    </row>
    <row r="7" spans="1:17" x14ac:dyDescent="0.2">
      <c r="A7" s="2311" t="s">
        <v>869</v>
      </c>
      <c r="B7" s="2312"/>
      <c r="C7" s="2312"/>
      <c r="D7" s="2312"/>
      <c r="E7" s="2313"/>
      <c r="F7" s="1017"/>
      <c r="G7" s="1009"/>
      <c r="H7" s="1016" t="s">
        <v>372</v>
      </c>
      <c r="I7" s="2314">
        <f>COVER!A13</f>
        <v>24032790040</v>
      </c>
      <c r="J7" s="231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15" t="s">
        <v>481</v>
      </c>
      <c r="B11" s="2316"/>
      <c r="C11" s="231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240688</v>
      </c>
      <c r="F12" s="1039"/>
      <c r="G12" s="1811">
        <f t="shared" ref="G12:G18" si="0">SUM(E12:F12)</f>
        <v>240688</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18" t="s">
        <v>7</v>
      </c>
      <c r="C18" s="2319"/>
      <c r="D18" s="232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240688</v>
      </c>
      <c r="F19" s="1813">
        <f t="shared" si="2"/>
        <v>0</v>
      </c>
      <c r="G19" s="1813">
        <f t="shared" si="2"/>
        <v>240688</v>
      </c>
      <c r="H19" s="1813">
        <f t="shared" si="2"/>
        <v>0</v>
      </c>
      <c r="I19" s="1813">
        <f t="shared" si="2"/>
        <v>0</v>
      </c>
      <c r="J19" s="1813">
        <f t="shared" si="2"/>
        <v>0</v>
      </c>
    </row>
    <row r="20" spans="1:10" ht="13.5" thickTop="1" x14ac:dyDescent="0.2">
      <c r="A20" s="1035">
        <v>9</v>
      </c>
      <c r="B20" s="2321" t="s">
        <v>1981</v>
      </c>
      <c r="C20" s="2321"/>
      <c r="D20" s="2322"/>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26"/>
      <c r="D26" s="2326"/>
      <c r="E26" s="1050"/>
      <c r="F26" s="2325"/>
      <c r="G26" s="2325"/>
    </row>
    <row r="27" spans="1:10" x14ac:dyDescent="0.2">
      <c r="B27" s="1047"/>
      <c r="C27" s="1051" t="s">
        <v>1033</v>
      </c>
      <c r="D27" s="1052"/>
      <c r="E27" s="1053"/>
      <c r="F27" s="2308" t="s">
        <v>1509</v>
      </c>
      <c r="G27" s="2308"/>
    </row>
    <row r="28" spans="1:10" ht="28.5" customHeight="1" x14ac:dyDescent="0.2">
      <c r="B28" s="1047"/>
      <c r="C28" s="2324"/>
      <c r="D28" s="2324"/>
      <c r="E28" s="1054"/>
      <c r="F28" s="2324"/>
      <c r="G28" s="2324"/>
    </row>
    <row r="29" spans="1:10" x14ac:dyDescent="0.2">
      <c r="B29" s="1047"/>
      <c r="C29" s="1055" t="s">
        <v>1561</v>
      </c>
      <c r="E29" s="1056"/>
      <c r="F29" s="2323" t="s">
        <v>1510</v>
      </c>
      <c r="G29" s="232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05" t="s">
        <v>132</v>
      </c>
      <c r="D33" s="2306"/>
      <c r="E33" s="2306"/>
      <c r="F33" s="2306"/>
      <c r="G33" s="2306"/>
      <c r="H33" s="2306"/>
      <c r="I33" s="2306"/>
    </row>
    <row r="34" spans="1:10" ht="10.35" customHeight="1" x14ac:dyDescent="0.2">
      <c r="C34" s="2306"/>
      <c r="D34" s="2306"/>
      <c r="E34" s="2306"/>
      <c r="F34" s="2306"/>
      <c r="G34" s="2306"/>
      <c r="H34" s="2306"/>
      <c r="I34" s="2306"/>
    </row>
    <row r="35" spans="1:10" ht="7.5" customHeight="1" x14ac:dyDescent="0.2">
      <c r="C35" s="1062"/>
    </row>
    <row r="36" spans="1:10" ht="13.5" customHeight="1" x14ac:dyDescent="0.2">
      <c r="B36" s="1061"/>
      <c r="C36" s="2307" t="s">
        <v>1983</v>
      </c>
      <c r="D36" s="2306"/>
      <c r="E36" s="2306"/>
      <c r="F36" s="2306"/>
      <c r="G36" s="2306"/>
      <c r="H36" s="2306"/>
      <c r="I36" s="2306"/>
      <c r="J36" s="1063"/>
    </row>
    <row r="37" spans="1:10" ht="22.5" customHeight="1" x14ac:dyDescent="0.2">
      <c r="C37" s="2306"/>
      <c r="D37" s="2306"/>
      <c r="E37" s="2306"/>
      <c r="F37" s="2306"/>
      <c r="G37" s="2306"/>
      <c r="H37" s="2306"/>
      <c r="I37" s="2306"/>
      <c r="J37" s="1063"/>
    </row>
    <row r="38" spans="1:10" ht="7.5" customHeight="1" x14ac:dyDescent="0.2">
      <c r="C38" s="1062"/>
      <c r="D38" s="1064"/>
      <c r="E38" s="1065"/>
      <c r="F38" s="1066"/>
      <c r="G38" s="1065"/>
    </row>
    <row r="39" spans="1:10" ht="13.5" customHeight="1" x14ac:dyDescent="0.2">
      <c r="B39" s="1061"/>
      <c r="C39" s="2303" t="s">
        <v>882</v>
      </c>
      <c r="D39" s="2304"/>
      <c r="E39" s="2304"/>
      <c r="F39" s="2304"/>
      <c r="G39" s="2304"/>
      <c r="H39" s="2304"/>
      <c r="I39" s="230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F27:G27"/>
    <mergeCell ref="I6:J6"/>
    <mergeCell ref="A7:E7"/>
    <mergeCell ref="I7:J7"/>
    <mergeCell ref="A11:C11"/>
    <mergeCell ref="B18:D18"/>
    <mergeCell ref="B20:D20"/>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2088</v>
      </c>
    </row>
    <row r="6" spans="1:2" x14ac:dyDescent="0.2">
      <c r="A6" s="1068">
        <v>2</v>
      </c>
      <c r="B6" s="329" t="s">
        <v>2089</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Grundy Area Vocational Center</v>
      </c>
    </row>
    <row r="65" spans="2:2" x14ac:dyDescent="0.2">
      <c r="B65" s="1070">
        <f>COVER!A13</f>
        <v>24032790040</v>
      </c>
    </row>
  </sheetData>
  <phoneticPr fontId="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27" t="s">
        <v>1685</v>
      </c>
      <c r="B18" s="2327"/>
    </row>
  </sheetData>
  <sheetProtection selectLockedCells="1"/>
  <mergeCells count="1">
    <mergeCell ref="A18:B18"/>
  </mergeCells>
  <phoneticPr fontId="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RowHeight="12.75" x14ac:dyDescent="0.2"/>
  <cols>
    <col min="1" max="1" width="33.85546875" style="316" customWidth="1"/>
    <col min="2" max="6" width="16.7109375" style="316" customWidth="1"/>
    <col min="7" max="16384" width="9.140625" style="316"/>
  </cols>
  <sheetData>
    <row r="1" spans="1:8" ht="48.75" customHeight="1" x14ac:dyDescent="0.2">
      <c r="A1" s="2328" t="s">
        <v>1690</v>
      </c>
      <c r="B1" s="2329"/>
      <c r="C1" s="2329"/>
      <c r="D1" s="2329"/>
      <c r="E1" s="2329"/>
      <c r="F1" s="2330"/>
    </row>
    <row r="2" spans="1:8" ht="45" customHeight="1" x14ac:dyDescent="0.2">
      <c r="A2" s="2338" t="s">
        <v>1987</v>
      </c>
      <c r="B2" s="2339"/>
      <c r="C2" s="2339"/>
      <c r="D2" s="2339"/>
      <c r="E2" s="2339"/>
      <c r="F2" s="2340"/>
      <c r="G2" s="1074"/>
      <c r="H2" s="1074"/>
    </row>
    <row r="3" spans="1:8" ht="57" customHeight="1" x14ac:dyDescent="0.2">
      <c r="A3" s="2341" t="s">
        <v>1686</v>
      </c>
      <c r="B3" s="2342"/>
      <c r="C3" s="2342"/>
      <c r="D3" s="2342"/>
      <c r="E3" s="2342"/>
      <c r="F3" s="2343"/>
      <c r="G3" s="1074"/>
      <c r="H3" s="1074"/>
    </row>
    <row r="4" spans="1:8" ht="14.25" customHeight="1" x14ac:dyDescent="0.2">
      <c r="A4" s="2347" t="s">
        <v>1988</v>
      </c>
      <c r="B4" s="2348"/>
      <c r="C4" s="2348"/>
      <c r="D4" s="2348"/>
      <c r="E4" s="2348"/>
      <c r="F4" s="2349"/>
      <c r="G4" s="1074"/>
      <c r="H4" s="1074"/>
    </row>
    <row r="5" spans="1:8" ht="14.25" customHeight="1" x14ac:dyDescent="0.2">
      <c r="A5" s="2350" t="s">
        <v>1984</v>
      </c>
      <c r="B5" s="2351"/>
      <c r="C5" s="2351"/>
      <c r="D5" s="2351"/>
      <c r="E5" s="2351"/>
      <c r="F5" s="2352"/>
      <c r="G5" s="1074"/>
      <c r="H5" s="1074"/>
    </row>
    <row r="6" spans="1:8" s="1075" customFormat="1" ht="41.25" customHeight="1" x14ac:dyDescent="0.2">
      <c r="A6" s="2344" t="s">
        <v>1691</v>
      </c>
      <c r="B6" s="2345"/>
      <c r="C6" s="2345"/>
      <c r="D6" s="2345"/>
      <c r="E6" s="2345"/>
      <c r="F6" s="234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2877198</v>
      </c>
      <c r="C8" s="1815">
        <f>'Acct Summary 7-8'!D8</f>
        <v>543577</v>
      </c>
      <c r="D8" s="1815">
        <f>'Acct Summary 7-8'!F8</f>
        <v>0</v>
      </c>
      <c r="E8" s="1815">
        <f>'Acct Summary 7-8'!I8</f>
        <v>0</v>
      </c>
      <c r="F8" s="1815">
        <f>SUM(B8:E8)</f>
        <v>3420775</v>
      </c>
    </row>
    <row r="9" spans="1:8" s="1079" customFormat="1" ht="14.25" customHeight="1" thickBot="1" x14ac:dyDescent="0.25">
      <c r="A9" s="1078" t="s">
        <v>1369</v>
      </c>
      <c r="B9" s="1816">
        <f>'Acct Summary 7-8'!C17</f>
        <v>2699471</v>
      </c>
      <c r="C9" s="1816">
        <f>'Acct Summary 7-8'!D17</f>
        <v>500500</v>
      </c>
      <c r="D9" s="1816">
        <f>'Acct Summary 7-8'!F17</f>
        <v>0</v>
      </c>
      <c r="E9" s="1815"/>
      <c r="F9" s="1815">
        <f>SUM(B9:E9)</f>
        <v>3199971</v>
      </c>
    </row>
    <row r="10" spans="1:8" s="1079" customFormat="1" ht="14.25" thickTop="1" thickBot="1" x14ac:dyDescent="0.25">
      <c r="A10" s="1080" t="s">
        <v>1370</v>
      </c>
      <c r="B10" s="1817">
        <f>(B8-B9)</f>
        <v>177727</v>
      </c>
      <c r="C10" s="1817">
        <f>(C8-C9)</f>
        <v>43077</v>
      </c>
      <c r="D10" s="1817">
        <f>(D8-D9)</f>
        <v>0</v>
      </c>
      <c r="E10" s="1816">
        <f>(E8-E9)</f>
        <v>0</v>
      </c>
      <c r="F10" s="1818">
        <f>SUM(F8-F9)</f>
        <v>220804</v>
      </c>
    </row>
    <row r="11" spans="1:8" s="1079" customFormat="1" ht="14.25" thickTop="1" thickBot="1" x14ac:dyDescent="0.25">
      <c r="A11" s="1081" t="s">
        <v>1985</v>
      </c>
      <c r="B11" s="1819">
        <f>'Acct Summary 7-8'!C81</f>
        <v>424109</v>
      </c>
      <c r="C11" s="1819">
        <f>'Acct Summary 7-8'!D81</f>
        <v>78410</v>
      </c>
      <c r="D11" s="1819">
        <f>'Acct Summary 7-8'!F81</f>
        <v>0</v>
      </c>
      <c r="E11" s="1819">
        <f>'Acct Summary 7-8'!I81</f>
        <v>0</v>
      </c>
      <c r="F11" s="1820">
        <f>SUM(B11:E11)</f>
        <v>502519</v>
      </c>
    </row>
    <row r="12" spans="1:8" ht="16.5" customHeight="1" thickTop="1" x14ac:dyDescent="0.2">
      <c r="A12" s="1082"/>
      <c r="B12" s="1083"/>
      <c r="C12" s="2332" t="str">
        <f>IF(AND(F10&lt;0,F11&gt;=0,ABS(F10*3)&gt;ABS(F11)),A16,IF(AND(F10&lt;0,F11&gt;0,ABS(F10*3)&lt;=ABS(F11)),A17,IF(AND(F10&lt;0,F11&lt;0),A16,IF(F11=0,A19,A18))))</f>
        <v>Balanced - no deficit reduction plan is required.</v>
      </c>
      <c r="D12" s="2333"/>
      <c r="E12" s="2333"/>
      <c r="F12" s="2334"/>
    </row>
    <row r="13" spans="1:8" ht="19.5" customHeight="1" x14ac:dyDescent="0.2">
      <c r="A13" s="1084"/>
      <c r="B13" s="1085"/>
      <c r="C13" s="2332"/>
      <c r="D13" s="2333"/>
      <c r="E13" s="2333"/>
      <c r="F13" s="2334"/>
      <c r="H13" s="1074"/>
    </row>
    <row r="14" spans="1:8" ht="19.5" customHeight="1" x14ac:dyDescent="0.2">
      <c r="A14" s="1084"/>
      <c r="B14" s="1085"/>
      <c r="C14" s="2332"/>
      <c r="D14" s="2333"/>
      <c r="E14" s="2333"/>
      <c r="F14" s="2334"/>
      <c r="H14" s="1074"/>
    </row>
    <row r="15" spans="1:8" ht="17.25" customHeight="1" x14ac:dyDescent="0.2">
      <c r="A15" s="1084"/>
      <c r="B15" s="1085"/>
      <c r="C15" s="2335"/>
      <c r="D15" s="2336"/>
      <c r="E15" s="2336"/>
      <c r="F15" s="2337"/>
      <c r="H15" s="1074"/>
    </row>
    <row r="16" spans="1:8" s="310" customFormat="1" ht="51.75" hidden="1" customHeight="1" x14ac:dyDescent="0.2">
      <c r="A16" s="2331" t="s">
        <v>1687</v>
      </c>
      <c r="B16" s="2331"/>
      <c r="C16" s="2331"/>
      <c r="D16" s="2331"/>
      <c r="E16" s="233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6" colorId="8" zoomScale="110" zoomScaleNormal="110" workbookViewId="0">
      <selection activeCell="G8" sqref="G8"/>
    </sheetView>
  </sheetViews>
  <sheetFormatPr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3" t="s">
        <v>665</v>
      </c>
      <c r="B3" s="2354"/>
      <c r="C3" s="2354"/>
      <c r="D3" s="2355"/>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64" t="s">
        <v>1504</v>
      </c>
      <c r="D7" s="2365"/>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56" t="s">
        <v>1008</v>
      </c>
      <c r="B15" s="2357"/>
      <c r="C15" s="2357"/>
      <c r="D15" s="2358"/>
    </row>
    <row r="16" spans="1:4" s="668" customFormat="1" ht="24" customHeight="1" x14ac:dyDescent="0.2">
      <c r="A16" s="2359" t="s">
        <v>663</v>
      </c>
      <c r="B16" s="2360"/>
      <c r="C16" s="2360"/>
      <c r="D16" s="236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67" t="s">
        <v>314</v>
      </c>
      <c r="D21" s="2368"/>
    </row>
    <row r="22" spans="1:10" ht="12.75" x14ac:dyDescent="0.2">
      <c r="A22" s="1139"/>
      <c r="B22" s="1140">
        <v>2</v>
      </c>
      <c r="C22" s="2366" t="s">
        <v>1524</v>
      </c>
      <c r="D22" s="218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69" t="s">
        <v>536</v>
      </c>
      <c r="D43" s="237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2" t="s">
        <v>784</v>
      </c>
      <c r="D56" s="236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2" t="s">
        <v>1696</v>
      </c>
      <c r="D70" s="236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24032790040</v>
      </c>
    </row>
    <row r="3" spans="1:2" x14ac:dyDescent="0.2">
      <c r="A3" t="s">
        <v>956</v>
      </c>
      <c r="B3" s="138" t="str">
        <f>COVER!A15</f>
        <v>GRUNDY</v>
      </c>
    </row>
    <row r="4" spans="1:2" x14ac:dyDescent="0.2">
      <c r="A4" t="s">
        <v>1007</v>
      </c>
      <c r="B4" s="138" t="str">
        <f>COVER!A17</f>
        <v>Grundy Area Vocational Center</v>
      </c>
    </row>
    <row r="5" spans="1:2" x14ac:dyDescent="0.2">
      <c r="A5" t="s">
        <v>704</v>
      </c>
      <c r="B5" s="138" t="str">
        <f>COVER!A38</f>
        <v>F. Lance Copes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065-012359</v>
      </c>
    </row>
    <row r="16" spans="1:2" x14ac:dyDescent="0.2">
      <c r="A16" t="s">
        <v>422</v>
      </c>
      <c r="B16" s="138" t="str">
        <f>COVER!T13</f>
        <v>Janet L. Brown, CPA</v>
      </c>
    </row>
    <row r="17" spans="1:2" x14ac:dyDescent="0.2">
      <c r="A17" t="s">
        <v>884</v>
      </c>
      <c r="B17" s="138" t="str">
        <f>COVER!T15</f>
        <v>Janet L. Brown</v>
      </c>
    </row>
    <row r="18" spans="1:2" x14ac:dyDescent="0.2">
      <c r="A18" t="s">
        <v>1150</v>
      </c>
      <c r="B18" s="138" t="str">
        <f>COVER!T17</f>
        <v>650 S. Broadway Street, STE 1</v>
      </c>
    </row>
    <row r="19" spans="1:2" x14ac:dyDescent="0.2">
      <c r="A19" t="s">
        <v>886</v>
      </c>
      <c r="B19" s="138" t="str">
        <f>COVER!T25</f>
        <v>j_cpa@sbcglobal.net</v>
      </c>
    </row>
    <row r="20" spans="1:2" x14ac:dyDescent="0.2">
      <c r="A20" t="s">
        <v>887</v>
      </c>
      <c r="B20" s="138" t="str">
        <f>COVER!T19</f>
        <v>Coal City</v>
      </c>
    </row>
    <row r="21" spans="1:2" x14ac:dyDescent="0.2">
      <c r="A21" t="s">
        <v>479</v>
      </c>
      <c r="B21" s="138" t="str">
        <f>COVER!X19</f>
        <v>IL</v>
      </c>
    </row>
    <row r="22" spans="1:2" x14ac:dyDescent="0.2">
      <c r="A22" t="s">
        <v>888</v>
      </c>
      <c r="B22" s="138">
        <f>COVER!Z19</f>
        <v>60416</v>
      </c>
    </row>
    <row r="23" spans="1:2" x14ac:dyDescent="0.2">
      <c r="A23" t="s">
        <v>1152</v>
      </c>
      <c r="B23" s="138" t="str">
        <f>COVER!T21</f>
        <v>(815)634-8700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424109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424109</v>
      </c>
      <c r="D92" s="2" t="str">
        <f t="shared" si="0"/>
        <v>Error?</v>
      </c>
    </row>
    <row r="93" spans="1:4" x14ac:dyDescent="0.2">
      <c r="A93" s="5">
        <v>32</v>
      </c>
      <c r="B93" s="138">
        <f>'Assets-Liab 5-6'!C41</f>
        <v>424109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78410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78410</v>
      </c>
      <c r="D123" s="2" t="str">
        <f t="shared" si="0"/>
        <v>Error?</v>
      </c>
    </row>
    <row r="124" spans="1:4" x14ac:dyDescent="0.2">
      <c r="A124" s="5">
        <v>63</v>
      </c>
      <c r="B124" s="138">
        <f>'Assets-Liab 5-6'!D41</f>
        <v>78410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4886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4886</v>
      </c>
      <c r="D140" s="2" t="str">
        <f t="shared" si="1"/>
        <v>Error?</v>
      </c>
    </row>
    <row r="141" spans="1:4" x14ac:dyDescent="0.2">
      <c r="A141" s="5">
        <v>80</v>
      </c>
      <c r="B141" s="138">
        <f>'Assets-Liab 5-6'!E41</f>
        <v>4886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5004</v>
      </c>
      <c r="D273" s="2" t="str">
        <f t="shared" si="3"/>
        <v>Error?</v>
      </c>
    </row>
    <row r="274" spans="1:4" x14ac:dyDescent="0.2">
      <c r="A274" s="5">
        <v>213</v>
      </c>
      <c r="B274" s="138">
        <f>'Assets-Liab 5-6'!M17</f>
        <v>5580349</v>
      </c>
      <c r="D274" s="2" t="str">
        <f t="shared" si="3"/>
        <v>Error?</v>
      </c>
    </row>
    <row r="275" spans="1:4" x14ac:dyDescent="0.2">
      <c r="A275" s="5">
        <v>214</v>
      </c>
      <c r="B275" s="138">
        <f>'Assets-Liab 5-6'!M18</f>
        <v>51641</v>
      </c>
      <c r="D275" s="2" t="str">
        <f t="shared" si="3"/>
        <v>Error?</v>
      </c>
    </row>
    <row r="276" spans="1:4" x14ac:dyDescent="0.2">
      <c r="A276" s="5">
        <v>215</v>
      </c>
      <c r="B276" s="138">
        <f>'Assets-Liab 5-6'!M19</f>
        <v>2988159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9247957</v>
      </c>
      <c r="C279" s="2" t="s">
        <v>573</v>
      </c>
      <c r="D279" s="2" t="str">
        <f t="shared" si="3"/>
        <v>Error?</v>
      </c>
    </row>
    <row r="280" spans="1:4" x14ac:dyDescent="0.2">
      <c r="A280" s="5">
        <v>219</v>
      </c>
      <c r="B280" s="138">
        <f>'Assets-Liab 5-6'!M40</f>
        <v>9247957</v>
      </c>
      <c r="D280" s="2" t="str">
        <f t="shared" si="3"/>
        <v>Error?</v>
      </c>
    </row>
    <row r="281" spans="1:4" x14ac:dyDescent="0.2">
      <c r="A281" s="5">
        <v>220</v>
      </c>
      <c r="B281" s="138">
        <f>'Assets-Liab 5-6'!M41</f>
        <v>9247957</v>
      </c>
      <c r="C281" s="2" t="s">
        <v>573</v>
      </c>
      <c r="D281" s="2" t="str">
        <f t="shared" si="3"/>
        <v>Error?</v>
      </c>
    </row>
    <row r="282" spans="1:4" x14ac:dyDescent="0.2">
      <c r="A282" s="5">
        <v>221</v>
      </c>
      <c r="B282" s="138">
        <f>'Assets-Liab 5-6'!N21</f>
        <v>4886</v>
      </c>
      <c r="D282" s="2" t="str">
        <f t="shared" si="3"/>
        <v>Error?</v>
      </c>
    </row>
    <row r="283" spans="1:4" x14ac:dyDescent="0.2">
      <c r="A283" s="5">
        <v>222</v>
      </c>
      <c r="B283" s="138">
        <f>'Assets-Liab 5-6'!N22</f>
        <v>1280114</v>
      </c>
      <c r="D283" s="2" t="str">
        <f t="shared" si="3"/>
        <v>Error?</v>
      </c>
    </row>
    <row r="284" spans="1:4" x14ac:dyDescent="0.2">
      <c r="A284" s="5">
        <v>223</v>
      </c>
      <c r="B284" s="138">
        <f>'Assets-Liab 5-6'!N23</f>
        <v>1285000</v>
      </c>
      <c r="C284" s="2" t="s">
        <v>573</v>
      </c>
      <c r="D284" s="2" t="str">
        <f t="shared" si="3"/>
        <v>Error?</v>
      </c>
    </row>
    <row r="285" spans="1:4" x14ac:dyDescent="0.2">
      <c r="A285" s="5">
        <v>224</v>
      </c>
      <c r="B285" s="138">
        <f>'Assets-Liab 5-6'!N36</f>
        <v>1285000</v>
      </c>
      <c r="D285" s="2" t="str">
        <f t="shared" si="3"/>
        <v>Error?</v>
      </c>
    </row>
    <row r="286" spans="1:4" x14ac:dyDescent="0.2">
      <c r="A286" s="10">
        <v>225</v>
      </c>
      <c r="D286" s="2" t="str">
        <f t="shared" si="3"/>
        <v>OK</v>
      </c>
    </row>
    <row r="287" spans="1:4" x14ac:dyDescent="0.2">
      <c r="A287" s="5">
        <v>226</v>
      </c>
      <c r="B287" s="138">
        <f>'Assets-Liab 5-6'!N37</f>
        <v>1285000</v>
      </c>
      <c r="C287" s="2" t="s">
        <v>573</v>
      </c>
      <c r="D287" s="2" t="str">
        <f t="shared" si="3"/>
        <v>Error?</v>
      </c>
    </row>
    <row r="288" spans="1:4" x14ac:dyDescent="0.2">
      <c r="A288" s="5">
        <v>227</v>
      </c>
      <c r="B288" s="138">
        <f>'Assets-Liab 5-6'!N41</f>
        <v>1285000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942529</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990713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3000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3000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44856</v>
      </c>
      <c r="D732" s="2" t="str">
        <f t="shared" si="10"/>
        <v>Error?</v>
      </c>
    </row>
    <row r="733" spans="1:4" x14ac:dyDescent="0.2">
      <c r="A733" s="5">
        <v>672</v>
      </c>
      <c r="B733" s="138">
        <f>'Expenditures 15-22'!C50</f>
        <v>201226</v>
      </c>
      <c r="D733" s="2" t="str">
        <f t="shared" si="10"/>
        <v>Error?</v>
      </c>
    </row>
    <row r="734" spans="1:4" x14ac:dyDescent="0.2">
      <c r="A734" s="5">
        <v>673</v>
      </c>
      <c r="B734" s="138">
        <f>'Expenditures 15-22'!C53</f>
        <v>246082</v>
      </c>
      <c r="C734" s="2" t="s">
        <v>573</v>
      </c>
      <c r="D734" s="2" t="str">
        <f t="shared" si="10"/>
        <v>Error?</v>
      </c>
    </row>
    <row r="735" spans="1:4" x14ac:dyDescent="0.2">
      <c r="A735" s="5">
        <v>674</v>
      </c>
      <c r="B735" s="138">
        <f>'Expenditures 15-22'!C55</f>
        <v>30624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30624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279706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1270419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367835</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374924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431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431</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5750</v>
      </c>
      <c r="D790" s="2" t="str">
        <f t="shared" si="11"/>
        <v>Error?</v>
      </c>
    </row>
    <row r="791" spans="1:4" x14ac:dyDescent="0.2">
      <c r="A791" s="5">
        <v>730</v>
      </c>
      <c r="B791" s="138">
        <f>'Expenditures 15-22'!D50</f>
        <v>29740</v>
      </c>
      <c r="D791" s="2" t="str">
        <f t="shared" si="11"/>
        <v>Error?</v>
      </c>
    </row>
    <row r="792" spans="1:4" x14ac:dyDescent="0.2">
      <c r="A792" s="5">
        <v>731</v>
      </c>
      <c r="B792" s="138">
        <f>'Expenditures 15-22'!D53</f>
        <v>35490</v>
      </c>
      <c r="C792" s="2" t="s">
        <v>573</v>
      </c>
      <c r="D792" s="2" t="str">
        <f t="shared" si="11"/>
        <v>Error?</v>
      </c>
    </row>
    <row r="793" spans="1:4" x14ac:dyDescent="0.2">
      <c r="A793" s="5">
        <v>732</v>
      </c>
      <c r="B793" s="138">
        <f>'Expenditures 15-22'!D55</f>
        <v>3650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3650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39571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414495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204538</v>
      </c>
      <c r="D833" s="2" t="str">
        <f t="shared" si="12"/>
        <v>Error?</v>
      </c>
    </row>
    <row r="834" spans="1:4" x14ac:dyDescent="0.2">
      <c r="A834" s="5">
        <v>773</v>
      </c>
      <c r="B834" s="138">
        <f>'Expenditures 15-22'!E14</f>
        <v>54709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259247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8477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8477</v>
      </c>
      <c r="C847" s="2" t="s">
        <v>573</v>
      </c>
      <c r="D847" s="2" t="str">
        <f t="shared" si="12"/>
        <v>Error?</v>
      </c>
    </row>
    <row r="848" spans="1:4" x14ac:dyDescent="0.2">
      <c r="A848" s="5">
        <v>787</v>
      </c>
      <c r="B848" s="138">
        <f>'Expenditures 15-22'!E49</f>
        <v>39179</v>
      </c>
      <c r="D848" s="2" t="str">
        <f t="shared" si="12"/>
        <v>Error?</v>
      </c>
    </row>
    <row r="849" spans="1:4" x14ac:dyDescent="0.2">
      <c r="A849" s="5">
        <v>788</v>
      </c>
      <c r="B849" s="138">
        <f>'Expenditures 15-22'!E50</f>
        <v>7955</v>
      </c>
      <c r="D849" s="2" t="str">
        <f t="shared" si="12"/>
        <v>Error?</v>
      </c>
    </row>
    <row r="850" spans="1:4" x14ac:dyDescent="0.2">
      <c r="A850" s="5">
        <v>789</v>
      </c>
      <c r="B850" s="138">
        <f>'Expenditures 15-22'!E53</f>
        <v>47134</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67309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67309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122920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382167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146228</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146228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2745</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2745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155397</v>
      </c>
      <c r="D906" s="2" t="str">
        <f t="shared" si="13"/>
        <v>Error?</v>
      </c>
    </row>
    <row r="907" spans="1:4" x14ac:dyDescent="0.2">
      <c r="A907" s="5">
        <v>846</v>
      </c>
      <c r="B907" s="138">
        <f>'Expenditures 15-22'!F50</f>
        <v>247</v>
      </c>
      <c r="D907" s="2" t="str">
        <f t="shared" si="13"/>
        <v>Error?</v>
      </c>
    </row>
    <row r="908" spans="1:4" x14ac:dyDescent="0.2">
      <c r="A908" s="5">
        <v>847</v>
      </c>
      <c r="B908" s="138">
        <f>'Expenditures 15-22'!F53</f>
        <v>155644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158389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304617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325259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325259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325259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994</v>
      </c>
      <c r="D1022" s="2" t="str">
        <f t="shared" si="14"/>
        <v>Error?</v>
      </c>
    </row>
    <row r="1023" spans="1:4" x14ac:dyDescent="0.2">
      <c r="A1023" s="5">
        <v>962</v>
      </c>
      <c r="B1023" s="138">
        <f>'Expenditures 15-22'!H50</f>
        <v>1520</v>
      </c>
      <c r="D1023" s="2" t="str">
        <f t="shared" ref="D1023:D1086" si="15">IF(ISBLANK(B1023),"OK",IF(A1023-B1023=0,"OK","Error?"))</f>
        <v>Error?</v>
      </c>
    </row>
    <row r="1024" spans="1:4" x14ac:dyDescent="0.2">
      <c r="A1024" s="5">
        <v>963</v>
      </c>
      <c r="B1024" s="138">
        <f>'Expenditures 15-22'!H53</f>
        <v>2514</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2514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2514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1986389</v>
      </c>
      <c r="C1105" s="2" t="s">
        <v>573</v>
      </c>
      <c r="D1105" s="2" t="str">
        <f t="shared" si="16"/>
        <v>Error?</v>
      </c>
    </row>
    <row r="1106" spans="1:4" x14ac:dyDescent="0.2">
      <c r="A1106" s="5">
        <v>1045</v>
      </c>
      <c r="B1106" s="138">
        <f>'Expenditures 15-22'!K14</f>
        <v>54709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2096371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6176</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6176</v>
      </c>
      <c r="C1115" s="2" t="s">
        <v>573</v>
      </c>
      <c r="D1115" s="2" t="str">
        <f t="shared" si="16"/>
        <v>Error?</v>
      </c>
    </row>
    <row r="1116" spans="1:4" x14ac:dyDescent="0.2">
      <c r="A1116" s="5">
        <v>1055</v>
      </c>
      <c r="B1116" s="138">
        <f>'Expenditures 15-22'!K44</f>
        <v>8477</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8477</v>
      </c>
      <c r="C1119" s="2" t="s">
        <v>573</v>
      </c>
      <c r="D1119" s="2" t="str">
        <f t="shared" si="16"/>
        <v>Error?</v>
      </c>
    </row>
    <row r="1120" spans="1:4" x14ac:dyDescent="0.2">
      <c r="A1120" s="5">
        <v>1059</v>
      </c>
      <c r="B1120" s="138">
        <f>'Expenditures 15-22'!K49</f>
        <v>246176</v>
      </c>
      <c r="C1120" s="2" t="s">
        <v>573</v>
      </c>
      <c r="D1120" s="2" t="str">
        <f t="shared" si="16"/>
        <v>Error?</v>
      </c>
    </row>
    <row r="1121" spans="1:4" x14ac:dyDescent="0.2">
      <c r="A1121" s="5">
        <v>1060</v>
      </c>
      <c r="B1121" s="138">
        <f>'Expenditures 15-22'!K50</f>
        <v>240688</v>
      </c>
      <c r="C1121" s="2" t="s">
        <v>573</v>
      </c>
      <c r="D1121" s="2" t="str">
        <f t="shared" si="16"/>
        <v>Error?</v>
      </c>
    </row>
    <row r="1122" spans="1:4" x14ac:dyDescent="0.2">
      <c r="A1122" s="5">
        <v>1061</v>
      </c>
      <c r="B1122" s="138">
        <f>'Expenditures 15-22'!K53</f>
        <v>486864</v>
      </c>
      <c r="C1122" s="2" t="s">
        <v>573</v>
      </c>
      <c r="D1122" s="2" t="str">
        <f t="shared" si="16"/>
        <v>Error?</v>
      </c>
    </row>
    <row r="1123" spans="1:4" x14ac:dyDescent="0.2">
      <c r="A1123" s="5">
        <v>1062</v>
      </c>
      <c r="B1123" s="138">
        <f>'Expenditures 15-22'!K55</f>
        <v>34274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34274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67309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67309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603100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2699471</v>
      </c>
      <c r="C1152" s="2" t="s">
        <v>573</v>
      </c>
      <c r="D1152" s="2" t="str">
        <f t="shared" si="17"/>
        <v>Error?</v>
      </c>
    </row>
    <row r="1153" spans="1:4" x14ac:dyDescent="0.2">
      <c r="A1153" s="5">
        <v>1092</v>
      </c>
      <c r="B1153" s="138">
        <f>'Expenditures 15-22'!K115</f>
        <v>177727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101962</v>
      </c>
      <c r="D1221" s="2" t="str">
        <f t="shared" si="18"/>
        <v>Error?</v>
      </c>
    </row>
    <row r="1222" spans="1:4" x14ac:dyDescent="0.2">
      <c r="A1222" s="10">
        <v>1161</v>
      </c>
      <c r="D1222" s="2" t="str">
        <f t="shared" si="18"/>
        <v>OK</v>
      </c>
    </row>
    <row r="1223" spans="1:4" x14ac:dyDescent="0.2">
      <c r="A1223" s="5">
        <v>1162</v>
      </c>
      <c r="B1223" s="138">
        <f>'Expenditures 15-22'!C127</f>
        <v>101962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101962</v>
      </c>
      <c r="C1225" s="2" t="s">
        <v>573</v>
      </c>
      <c r="D1225" s="2" t="str">
        <f t="shared" si="18"/>
        <v>Error?</v>
      </c>
    </row>
    <row r="1226" spans="1:4" x14ac:dyDescent="0.2">
      <c r="A1226" s="5">
        <v>1165</v>
      </c>
      <c r="B1226" s="138">
        <f>'Expenditures 15-22'!C151</f>
        <v>101962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11825</v>
      </c>
      <c r="D1229" s="2" t="str">
        <f t="shared" si="18"/>
        <v>Error?</v>
      </c>
    </row>
    <row r="1230" spans="1:4" x14ac:dyDescent="0.2">
      <c r="A1230" s="10">
        <v>1169</v>
      </c>
      <c r="D1230" s="2" t="str">
        <f t="shared" si="18"/>
        <v>OK</v>
      </c>
    </row>
    <row r="1231" spans="1:4" x14ac:dyDescent="0.2">
      <c r="A1231" s="5">
        <v>1170</v>
      </c>
      <c r="B1231" s="138">
        <f>'Expenditures 15-22'!D127</f>
        <v>11825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11825</v>
      </c>
      <c r="C1233" s="2" t="s">
        <v>573</v>
      </c>
      <c r="D1233" s="2" t="str">
        <f t="shared" si="18"/>
        <v>Error?</v>
      </c>
    </row>
    <row r="1234" spans="1:4" x14ac:dyDescent="0.2">
      <c r="A1234" s="5">
        <v>1173</v>
      </c>
      <c r="B1234" s="138">
        <f>'Expenditures 15-22'!D151</f>
        <v>11825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141005</v>
      </c>
      <c r="D1237" s="2" t="str">
        <f t="shared" si="18"/>
        <v>Error?</v>
      </c>
    </row>
    <row r="1238" spans="1:4" x14ac:dyDescent="0.2">
      <c r="A1238" s="10">
        <v>1177</v>
      </c>
      <c r="D1238" s="2" t="str">
        <f t="shared" si="18"/>
        <v>OK</v>
      </c>
    </row>
    <row r="1239" spans="1:4" x14ac:dyDescent="0.2">
      <c r="A1239" s="5">
        <v>1178</v>
      </c>
      <c r="B1239" s="138">
        <f>'Expenditures 15-22'!E127</f>
        <v>145963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145963</v>
      </c>
      <c r="C1241" s="2" t="s">
        <v>573</v>
      </c>
      <c r="D1241" s="2" t="str">
        <f t="shared" si="18"/>
        <v>Error?</v>
      </c>
    </row>
    <row r="1242" spans="1:4" x14ac:dyDescent="0.2">
      <c r="A1242" s="5">
        <v>1181</v>
      </c>
      <c r="B1242" s="138">
        <f>'Expenditures 15-22'!E151</f>
        <v>145963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71346</v>
      </c>
      <c r="D1245" s="2" t="str">
        <f t="shared" si="18"/>
        <v>Error?</v>
      </c>
    </row>
    <row r="1246" spans="1:4" x14ac:dyDescent="0.2">
      <c r="A1246" s="10">
        <v>1185</v>
      </c>
      <c r="D1246" s="2" t="str">
        <f t="shared" si="18"/>
        <v>OK</v>
      </c>
    </row>
    <row r="1247" spans="1:4" x14ac:dyDescent="0.2">
      <c r="A1247" s="5">
        <v>1186</v>
      </c>
      <c r="B1247" s="138">
        <f>'Expenditures 15-22'!F127</f>
        <v>71346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71346</v>
      </c>
      <c r="C1249" s="2" t="s">
        <v>573</v>
      </c>
      <c r="D1249" s="2" t="str">
        <f t="shared" si="18"/>
        <v>Error?</v>
      </c>
    </row>
    <row r="1250" spans="1:4" x14ac:dyDescent="0.2">
      <c r="A1250" s="5">
        <v>1189</v>
      </c>
      <c r="B1250" s="138">
        <f>'Expenditures 15-22'!F151</f>
        <v>71346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165301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165301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165301</v>
      </c>
      <c r="C1258" s="2" t="s">
        <v>573</v>
      </c>
      <c r="D1258" s="2" t="str">
        <f t="shared" si="18"/>
        <v>Error?</v>
      </c>
    </row>
    <row r="1259" spans="1:4" x14ac:dyDescent="0.2">
      <c r="A1259" s="5">
        <v>1198</v>
      </c>
      <c r="B1259" s="138">
        <f>'Expenditures 15-22'!G151</f>
        <v>165301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4103</v>
      </c>
      <c r="D1262" s="2" t="str">
        <f t="shared" si="18"/>
        <v>Error?</v>
      </c>
    </row>
    <row r="1263" spans="1:4" x14ac:dyDescent="0.2">
      <c r="A1263" s="10">
        <v>1202</v>
      </c>
      <c r="D1263" s="2" t="str">
        <f t="shared" si="18"/>
        <v>OK</v>
      </c>
    </row>
    <row r="1264" spans="1:4" x14ac:dyDescent="0.2">
      <c r="A1264" s="5">
        <v>1203</v>
      </c>
      <c r="B1264" s="138">
        <f>'Expenditures 15-22'!H127</f>
        <v>4103</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4103</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4103</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495542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500500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500500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500500</v>
      </c>
      <c r="C1288" s="2" t="s">
        <v>573</v>
      </c>
      <c r="D1288" s="2" t="str">
        <f t="shared" si="19"/>
        <v>Error?</v>
      </c>
    </row>
    <row r="1289" spans="1:4" x14ac:dyDescent="0.2">
      <c r="A1289" s="5">
        <v>1228</v>
      </c>
      <c r="B1289" s="138">
        <f>'Expenditures 15-22'!K152</f>
        <v>43077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54385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95000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149385</v>
      </c>
      <c r="C1317" s="2" t="s">
        <v>573</v>
      </c>
      <c r="D1317" s="2" t="str">
        <f t="shared" si="19"/>
        <v>Error?</v>
      </c>
    </row>
    <row r="1318" spans="1:4" x14ac:dyDescent="0.2">
      <c r="A1318" s="5">
        <v>1257</v>
      </c>
      <c r="B1318" s="138">
        <f>'Expenditures 15-22'!H174</f>
        <v>149385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54385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95000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149385</v>
      </c>
      <c r="C1331" s="2" t="s">
        <v>573</v>
      </c>
      <c r="D1331" s="2" t="str">
        <f t="shared" si="19"/>
        <v>Error?</v>
      </c>
    </row>
    <row r="1332" spans="1:4" x14ac:dyDescent="0.2">
      <c r="A1332" s="5">
        <v>1271</v>
      </c>
      <c r="B1332" s="138">
        <f>'Expenditures 15-22'!K174</f>
        <v>149385</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246382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424109</v>
      </c>
      <c r="C1630" s="2" t="s">
        <v>573</v>
      </c>
      <c r="D1630" s="2" t="str">
        <f t="shared" si="24"/>
        <v>Error?</v>
      </c>
    </row>
    <row r="1631" spans="1:4" x14ac:dyDescent="0.2">
      <c r="A1631" s="5">
        <v>1570</v>
      </c>
      <c r="B1631" s="138">
        <f>'Acct Summary 7-8'!D79</f>
        <v>35333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78410</v>
      </c>
      <c r="C1644" s="2" t="s">
        <v>573</v>
      </c>
      <c r="D1644" s="2" t="str">
        <f t="shared" si="24"/>
        <v>Error?</v>
      </c>
    </row>
    <row r="1645" spans="1:4" x14ac:dyDescent="0.2">
      <c r="A1645" s="5">
        <v>1584</v>
      </c>
      <c r="B1645" s="138">
        <f>'Acct Summary 7-8'!E79</f>
        <v>4886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4886</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1380000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5004</v>
      </c>
      <c r="D2008" s="2" t="str">
        <f t="shared" si="30"/>
        <v>Error?</v>
      </c>
    </row>
    <row r="2009" spans="1:4" x14ac:dyDescent="0.2">
      <c r="A2009" s="5">
        <v>1948</v>
      </c>
      <c r="B2009" s="138">
        <f>'Cap Outlay Deprec 26'!C8</f>
        <v>5440576</v>
      </c>
      <c r="D2009" s="2" t="str">
        <f t="shared" si="30"/>
        <v>Error?</v>
      </c>
    </row>
    <row r="2010" spans="1:4" x14ac:dyDescent="0.2">
      <c r="A2010" s="5">
        <v>1949</v>
      </c>
      <c r="B2010" s="138">
        <f>'Cap Outlay Deprec 26'!C10</f>
        <v>51641</v>
      </c>
      <c r="D2010" s="2" t="str">
        <f t="shared" si="30"/>
        <v>Error?</v>
      </c>
    </row>
    <row r="2011" spans="1:4" x14ac:dyDescent="0.2">
      <c r="A2011" s="5">
        <v>1950</v>
      </c>
      <c r="B2011" s="138">
        <f>'Cap Outlay Deprec 26'!C12</f>
        <v>2788877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8757397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139773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199282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490560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5004</v>
      </c>
      <c r="C2026" s="2" t="s">
        <v>573</v>
      </c>
      <c r="D2026" s="2" t="str">
        <f t="shared" si="30"/>
        <v>Error?</v>
      </c>
    </row>
    <row r="2027" spans="1:4" x14ac:dyDescent="0.2">
      <c r="A2027" s="5">
        <v>1966</v>
      </c>
      <c r="B2027" s="138">
        <f>'Cap Outlay Deprec 26'!F8</f>
        <v>5580349</v>
      </c>
      <c r="C2027" s="2" t="s">
        <v>573</v>
      </c>
      <c r="D2027" s="2" t="str">
        <f t="shared" si="30"/>
        <v>Error?</v>
      </c>
    </row>
    <row r="2028" spans="1:4" x14ac:dyDescent="0.2">
      <c r="A2028" s="5">
        <v>1967</v>
      </c>
      <c r="B2028" s="138">
        <f>'Cap Outlay Deprec 26'!F10</f>
        <v>51641</v>
      </c>
      <c r="C2028" s="2" t="s">
        <v>573</v>
      </c>
      <c r="D2028" s="2" t="str">
        <f t="shared" si="30"/>
        <v>Error?</v>
      </c>
    </row>
    <row r="2029" spans="1:4" x14ac:dyDescent="0.2">
      <c r="A2029" s="5">
        <v>1968</v>
      </c>
      <c r="B2029" s="138">
        <f>'Cap Outlay Deprec 26'!F12</f>
        <v>2988159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9247957</v>
      </c>
      <c r="C2031" s="2" t="s">
        <v>573</v>
      </c>
      <c r="D2031" s="2" t="str">
        <f t="shared" si="30"/>
        <v>Error?</v>
      </c>
    </row>
    <row r="2032" spans="1:4" x14ac:dyDescent="0.2">
      <c r="A2032" s="10">
        <v>1971</v>
      </c>
      <c r="D2032" s="2" t="str">
        <f t="shared" si="30"/>
        <v>OK</v>
      </c>
    </row>
    <row r="2033" spans="1:4" x14ac:dyDescent="0.2">
      <c r="A2033" s="5">
        <v>1972</v>
      </c>
      <c r="B2033" s="138">
        <f>'Cap Outlay Deprec 26'!H8</f>
        <v>1789256</v>
      </c>
      <c r="D2033" s="2" t="str">
        <f t="shared" si="30"/>
        <v>Error?</v>
      </c>
    </row>
    <row r="2034" spans="1:4" x14ac:dyDescent="0.2">
      <c r="A2034" s="5">
        <v>1973</v>
      </c>
      <c r="B2034" s="138">
        <f>'Cap Outlay Deprec 26'!H10</f>
        <v>51641</v>
      </c>
      <c r="D2034" s="2" t="str">
        <f t="shared" si="30"/>
        <v>Error?</v>
      </c>
    </row>
    <row r="2035" spans="1:4" x14ac:dyDescent="0.2">
      <c r="A2035" s="5">
        <v>1974</v>
      </c>
      <c r="B2035" s="138">
        <f>'Cap Outlay Deprec 26'!H12</f>
        <v>2379235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4220132</v>
      </c>
      <c r="C2037" s="2" t="s">
        <v>573</v>
      </c>
      <c r="D2037" s="2" t="str">
        <f t="shared" si="30"/>
        <v>Error?</v>
      </c>
    </row>
    <row r="2038" spans="1:4" x14ac:dyDescent="0.2">
      <c r="A2038" s="10">
        <v>1977</v>
      </c>
      <c r="D2038" s="2" t="str">
        <f t="shared" si="30"/>
        <v>OK</v>
      </c>
    </row>
    <row r="2039" spans="1:4" x14ac:dyDescent="0.2">
      <c r="A2039" s="5">
        <v>1978</v>
      </c>
      <c r="B2039" s="138">
        <f>'Cap Outlay Deprec 26'!I8</f>
        <v>110444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85433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195877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1899700</v>
      </c>
      <c r="C2051" s="2" t="s">
        <v>573</v>
      </c>
      <c r="D2051" s="2" t="str">
        <f t="shared" si="31"/>
        <v>Error?</v>
      </c>
    </row>
    <row r="2052" spans="1:4" x14ac:dyDescent="0.2">
      <c r="A2052" s="5">
        <v>1991</v>
      </c>
      <c r="B2052" s="138">
        <f>'Cap Outlay Deprec 26'!K10</f>
        <v>51641</v>
      </c>
      <c r="C2052" s="2" t="s">
        <v>573</v>
      </c>
      <c r="D2052" s="2" t="str">
        <f t="shared" si="31"/>
        <v>Error?</v>
      </c>
    </row>
    <row r="2053" spans="1:4" x14ac:dyDescent="0.2">
      <c r="A2053" s="5">
        <v>1992</v>
      </c>
      <c r="B2053" s="138">
        <f>'Cap Outlay Deprec 26'!K12</f>
        <v>2464668</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4416009</v>
      </c>
      <c r="C2055" s="2" t="s">
        <v>573</v>
      </c>
      <c r="D2055" s="2" t="str">
        <f t="shared" si="31"/>
        <v>Error?</v>
      </c>
    </row>
    <row r="2056" spans="1:4" x14ac:dyDescent="0.2">
      <c r="A2056" s="5">
        <v>1995</v>
      </c>
      <c r="B2056" s="138">
        <f>'Cap Outlay Deprec 26'!L5</f>
        <v>5004</v>
      </c>
      <c r="C2056" s="2" t="s">
        <v>573</v>
      </c>
      <c r="D2056" s="2" t="str">
        <f t="shared" si="31"/>
        <v>Error?</v>
      </c>
    </row>
    <row r="2057" spans="1:4" x14ac:dyDescent="0.2">
      <c r="A2057" s="5">
        <v>1996</v>
      </c>
      <c r="B2057" s="138">
        <f>'Cap Outlay Deprec 26'!L8</f>
        <v>3680649</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523491</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4831948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2246965</v>
      </c>
      <c r="C2551" s="2" t="s">
        <v>573</v>
      </c>
      <c r="D2551" s="2" t="str">
        <f t="shared" si="38"/>
        <v>Error?</v>
      </c>
    </row>
    <row r="2552" spans="1:4" x14ac:dyDescent="0.2">
      <c r="A2552" s="10">
        <v>2491</v>
      </c>
      <c r="D2552" s="2" t="str">
        <f t="shared" si="38"/>
        <v>OK</v>
      </c>
    </row>
    <row r="2553" spans="1:4" x14ac:dyDescent="0.2">
      <c r="A2553" s="5">
        <v>2492</v>
      </c>
      <c r="B2553" s="138">
        <f>'Acct Summary 7-8'!C6</f>
        <v>24654</v>
      </c>
      <c r="C2553" s="2" t="s">
        <v>573</v>
      </c>
      <c r="D2553" s="2" t="str">
        <f t="shared" si="38"/>
        <v>Error?</v>
      </c>
    </row>
    <row r="2554" spans="1:4" x14ac:dyDescent="0.2">
      <c r="A2554" s="5">
        <v>2493</v>
      </c>
      <c r="B2554" s="138">
        <f>'Acct Summary 7-8'!C7</f>
        <v>0</v>
      </c>
      <c r="C2554" s="2" t="s">
        <v>573</v>
      </c>
      <c r="D2554" s="2" t="str">
        <f t="shared" si="38"/>
        <v>Error?</v>
      </c>
    </row>
    <row r="2555" spans="1:4" x14ac:dyDescent="0.2">
      <c r="A2555" s="5">
        <v>2494</v>
      </c>
      <c r="B2555" s="138">
        <f>'Acct Summary 7-8'!C8</f>
        <v>2877198</v>
      </c>
      <c r="C2555" s="2" t="s">
        <v>573</v>
      </c>
      <c r="D2555" s="2" t="str">
        <f t="shared" si="38"/>
        <v>Error?</v>
      </c>
    </row>
    <row r="2556" spans="1:4" x14ac:dyDescent="0.2">
      <c r="A2556" s="5">
        <v>2495</v>
      </c>
      <c r="B2556" s="138">
        <f>'Acct Summary 7-8'!C12</f>
        <v>2096371</v>
      </c>
      <c r="C2556" s="2" t="s">
        <v>573</v>
      </c>
      <c r="D2556" s="2" t="str">
        <f t="shared" si="38"/>
        <v>Error?</v>
      </c>
    </row>
    <row r="2557" spans="1:4" x14ac:dyDescent="0.2">
      <c r="A2557" s="5">
        <v>2496</v>
      </c>
      <c r="B2557" s="138">
        <f>'Acct Summary 7-8'!C13</f>
        <v>603100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2699471</v>
      </c>
      <c r="C2561" s="2" t="s">
        <v>573</v>
      </c>
      <c r="D2561" s="2" t="str">
        <f t="shared" si="39"/>
        <v>Error?</v>
      </c>
    </row>
    <row r="2562" spans="1:4" x14ac:dyDescent="0.2">
      <c r="A2562" s="5">
        <v>2501</v>
      </c>
      <c r="B2562" s="138">
        <f>'Acct Summary 7-8'!C20</f>
        <v>177727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543577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543577</v>
      </c>
      <c r="C2568" s="2" t="s">
        <v>573</v>
      </c>
      <c r="D2568" s="2" t="str">
        <f t="shared" si="39"/>
        <v>Error?</v>
      </c>
    </row>
    <row r="2569" spans="1:4" x14ac:dyDescent="0.2">
      <c r="A2569" s="5">
        <v>2508</v>
      </c>
      <c r="B2569" s="138">
        <f>'Acct Summary 7-8'!D13</f>
        <v>500500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500500</v>
      </c>
      <c r="C2573" s="2" t="s">
        <v>573</v>
      </c>
      <c r="D2573" s="2" t="str">
        <f t="shared" si="39"/>
        <v>Error?</v>
      </c>
    </row>
    <row r="2574" spans="1:4" x14ac:dyDescent="0.2">
      <c r="A2574" s="5">
        <v>2513</v>
      </c>
      <c r="B2574" s="138">
        <f>'Acct Summary 7-8'!D20</f>
        <v>43077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149385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149385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149385</v>
      </c>
      <c r="C2634" s="2" t="s">
        <v>573</v>
      </c>
      <c r="D2634" s="2" t="str">
        <f t="shared" si="40"/>
        <v>Error?</v>
      </c>
    </row>
    <row r="2635" spans="1:4" x14ac:dyDescent="0.2">
      <c r="A2635" s="5">
        <v>2574</v>
      </c>
      <c r="B2635" s="138">
        <f>'Acct Summary 7-8'!E17</f>
        <v>149385</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622804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79442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79442</v>
      </c>
      <c r="D2914" s="2" t="str">
        <f t="shared" si="44"/>
        <v>Error?</v>
      </c>
    </row>
    <row r="2915" spans="1:4" x14ac:dyDescent="0.2">
      <c r="A2915" s="10">
        <v>2854</v>
      </c>
      <c r="D2915" s="2" t="str">
        <f t="shared" si="44"/>
        <v>OK</v>
      </c>
    </row>
    <row r="2916" spans="1:4" x14ac:dyDescent="0.2">
      <c r="A2916" s="5">
        <v>2855</v>
      </c>
      <c r="B2916" s="138">
        <f>'Assets-Liab 5-6'!L34</f>
        <v>79442</v>
      </c>
      <c r="C2916" s="2" t="s">
        <v>573</v>
      </c>
      <c r="D2916" s="2" t="str">
        <f t="shared" si="44"/>
        <v>Error?</v>
      </c>
    </row>
    <row r="2917" spans="1:4" x14ac:dyDescent="0.2">
      <c r="A2917" s="5">
        <v>2856</v>
      </c>
      <c r="B2917" s="138">
        <f>'Assets-Liab 5-6'!L41</f>
        <v>79442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177727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43077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48184</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7089</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55273</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605579</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424109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78410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4886</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79442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471299</v>
      </c>
      <c r="D3451" s="2" t="str">
        <f t="shared" si="52"/>
        <v>Error?</v>
      </c>
    </row>
    <row r="3452" spans="1:4" x14ac:dyDescent="0.2">
      <c r="A3452" s="5">
        <v>3391</v>
      </c>
      <c r="B3452" s="138">
        <f>'Cap Outlay Deprec 26'!D15</f>
        <v>151505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622804</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622804</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4958</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4958</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779008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3656206</v>
      </c>
      <c r="C4122" s="2" t="s">
        <v>573</v>
      </c>
      <c r="D4122" s="2" t="str">
        <f t="shared" si="63"/>
        <v>Error?</v>
      </c>
    </row>
    <row r="4123" spans="1:4" x14ac:dyDescent="0.2">
      <c r="A4123" s="5">
        <v>4062</v>
      </c>
      <c r="B4123" s="138">
        <f>'Acct Summary 7-8'!D10</f>
        <v>543577</v>
      </c>
      <c r="C4123" s="2" t="s">
        <v>573</v>
      </c>
      <c r="D4123" s="2" t="str">
        <f t="shared" si="63"/>
        <v>Error?</v>
      </c>
    </row>
    <row r="4124" spans="1:4" x14ac:dyDescent="0.2">
      <c r="A4124" s="5">
        <v>4063</v>
      </c>
      <c r="B4124" s="138">
        <f>'Acct Summary 7-8'!E10</f>
        <v>149385</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779008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3478479</v>
      </c>
      <c r="C4136" s="2" t="s">
        <v>573</v>
      </c>
      <c r="D4136" s="2" t="str">
        <f t="shared" si="63"/>
        <v>Error?</v>
      </c>
    </row>
    <row r="4137" spans="1:4" x14ac:dyDescent="0.2">
      <c r="A4137" s="5">
        <v>4076</v>
      </c>
      <c r="B4137" s="138">
        <f>'Acct Summary 7-8'!D19</f>
        <v>500500</v>
      </c>
      <c r="C4137" s="2" t="s">
        <v>573</v>
      </c>
      <c r="D4137" s="2" t="str">
        <f t="shared" si="63"/>
        <v>Error?</v>
      </c>
    </row>
    <row r="4138" spans="1:4" x14ac:dyDescent="0.2">
      <c r="A4138" s="5">
        <v>4077</v>
      </c>
      <c r="B4138" s="138">
        <f>'Acct Summary 7-8'!E19</f>
        <v>149385</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1285000</v>
      </c>
      <c r="C4171" s="2" t="s">
        <v>573</v>
      </c>
      <c r="D4171" s="2" t="str">
        <f t="shared" si="64"/>
        <v>Error?</v>
      </c>
    </row>
    <row r="4172" spans="1:4" x14ac:dyDescent="0.2">
      <c r="A4172" s="5">
        <v>4111</v>
      </c>
      <c r="B4172" s="138">
        <f>'Short-Term Long-Term Debt 24'!J49</f>
        <v>1280114</v>
      </c>
      <c r="C4172" s="2" t="s">
        <v>573</v>
      </c>
      <c r="D4172" s="2" t="str">
        <f t="shared" si="64"/>
        <v>Error?</v>
      </c>
    </row>
    <row r="4173" spans="1:4" x14ac:dyDescent="0.2">
      <c r="A4173" s="5">
        <v>4112</v>
      </c>
      <c r="B4173" s="138">
        <f>'Short-Term Long-Term Debt 24'!H49</f>
        <v>95000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502519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1285000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1886830</v>
      </c>
      <c r="D5079" s="2" t="str">
        <f t="shared" si="78"/>
        <v>Error?</v>
      </c>
    </row>
    <row r="5080" spans="1:4" x14ac:dyDescent="0.2">
      <c r="A5080" s="5">
        <v>5019</v>
      </c>
      <c r="B5080" s="138">
        <f>'Revenues 9-14'!C30</f>
        <v>85000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1971830</v>
      </c>
      <c r="C5087" s="2" t="s">
        <v>573</v>
      </c>
      <c r="D5087" s="2" t="str">
        <f t="shared" si="78"/>
        <v>Error?</v>
      </c>
    </row>
    <row r="5088" spans="1:4" x14ac:dyDescent="0.2">
      <c r="A5088" s="5">
        <v>5027</v>
      </c>
      <c r="B5088" s="138">
        <f>'Revenues 9-14'!C65</f>
        <v>2751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2751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29821</v>
      </c>
      <c r="D5101" s="2" t="str">
        <f t="shared" si="78"/>
        <v>Error?</v>
      </c>
    </row>
    <row r="5102" spans="1:4" x14ac:dyDescent="0.2">
      <c r="A5102" s="5">
        <v>5041</v>
      </c>
      <c r="B5102" s="138">
        <f>'Revenues 9-14'!C82</f>
        <v>29821</v>
      </c>
      <c r="C5102" s="2" t="s">
        <v>573</v>
      </c>
      <c r="D5102" s="2" t="str">
        <f t="shared" si="78"/>
        <v>Error?</v>
      </c>
    </row>
    <row r="5103" spans="1:4" x14ac:dyDescent="0.2">
      <c r="A5103" s="5">
        <v>5042</v>
      </c>
      <c r="B5103" s="138">
        <f>'Revenues 9-14'!C84</f>
        <v>7938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7938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234625</v>
      </c>
      <c r="D5119" s="2" t="str">
        <f t="shared" ref="D5119:D5182" si="79">IF(ISBLANK(B5119),"OK",IF(A5119-B5119=0,"OK","Error?"))</f>
        <v>Error?</v>
      </c>
    </row>
    <row r="5120" spans="1:4" x14ac:dyDescent="0.2">
      <c r="A5120" s="5">
        <v>5059</v>
      </c>
      <c r="B5120" s="138">
        <f>'Revenues 9-14'!C108</f>
        <v>234625</v>
      </c>
      <c r="C5120" s="2" t="s">
        <v>573</v>
      </c>
      <c r="D5120" s="2" t="str">
        <f t="shared" si="79"/>
        <v>Error?</v>
      </c>
    </row>
    <row r="5121" spans="1:4" x14ac:dyDescent="0.2">
      <c r="A5121" s="5">
        <v>5060</v>
      </c>
      <c r="B5121" s="138">
        <f>'Revenues 9-14'!C109</f>
        <v>2246965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605579</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605579</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24654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24654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24654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0</v>
      </c>
      <c r="C5326" s="2" t="s">
        <v>573</v>
      </c>
      <c r="D5326" s="2" t="str">
        <f t="shared" si="82"/>
        <v>Error?</v>
      </c>
    </row>
    <row r="5327" spans="1:5" x14ac:dyDescent="0.2">
      <c r="A5327" s="5">
        <v>5266</v>
      </c>
      <c r="B5327" s="138">
        <f>'Revenues 9-14'!C268</f>
        <v>2877198</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543577</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543577</v>
      </c>
      <c r="C5355" s="2" t="s">
        <v>573</v>
      </c>
      <c r="D5355" s="2" t="str">
        <f t="shared" si="82"/>
        <v>Error?</v>
      </c>
    </row>
    <row r="5356" spans="1:4" x14ac:dyDescent="0.2">
      <c r="A5356" s="5">
        <v>5295</v>
      </c>
      <c r="B5356" s="138">
        <f>'Revenues 9-14'!D109</f>
        <v>543577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543577</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149385</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149385</v>
      </c>
      <c r="C5526" s="2" t="s">
        <v>573</v>
      </c>
      <c r="D5526" s="2" t="str">
        <f t="shared" si="85"/>
        <v>Error?</v>
      </c>
    </row>
    <row r="5527" spans="1:4" x14ac:dyDescent="0.2">
      <c r="A5527" s="5">
        <v>5466</v>
      </c>
      <c r="B5527" s="138">
        <f>'Revenues 9-14'!E109</f>
        <v>149385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149385</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177727</v>
      </c>
      <c r="D6267" s="2" t="str">
        <f t="shared" si="96"/>
        <v>Error?</v>
      </c>
      <c r="E6267" s="2" t="s">
        <v>190</v>
      </c>
    </row>
    <row r="6268" spans="1:5" x14ac:dyDescent="0.2">
      <c r="A6268">
        <v>6207</v>
      </c>
      <c r="B6268" s="138">
        <f>'Acct Summary 7-8'!D82</f>
        <v>43077</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0.41905972285426624</v>
      </c>
      <c r="D6276" s="2" t="str">
        <f t="shared" si="97"/>
        <v>Error?</v>
      </c>
      <c r="E6276" s="2" t="s">
        <v>190</v>
      </c>
    </row>
    <row r="6277" spans="1:5" x14ac:dyDescent="0.2">
      <c r="A6277">
        <v>6216</v>
      </c>
      <c r="B6277" s="138">
        <f>'Acct Summary 7-8'!D83</f>
        <v>0.54938145644688174</v>
      </c>
      <c r="D6277" s="2" t="str">
        <f t="shared" si="97"/>
        <v>Error?</v>
      </c>
      <c r="E6277" s="2" t="s">
        <v>190</v>
      </c>
    </row>
    <row r="6278" spans="1:5" x14ac:dyDescent="0.2">
      <c r="A6278">
        <v>6217</v>
      </c>
      <c r="B6278" s="138">
        <f>'Acct Summary 7-8'!E83</f>
        <v>0</v>
      </c>
      <c r="D6278" s="2" t="str">
        <f t="shared" si="97"/>
        <v>Error?</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24654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195877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186622</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161622</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1" t="s">
        <v>1191</v>
      </c>
      <c r="B2" s="2371"/>
      <c r="C2" s="2371"/>
      <c r="D2" s="2371"/>
      <c r="E2" s="2371"/>
      <c r="F2" s="2371"/>
      <c r="G2" s="2371"/>
      <c r="H2" s="2371"/>
      <c r="I2" s="2371"/>
      <c r="J2" s="2371"/>
      <c r="K2" s="2371"/>
      <c r="L2" s="2371"/>
    </row>
    <row r="3" spans="1:29" ht="13.5" customHeight="1" x14ac:dyDescent="0.2">
      <c r="A3" s="2396" t="s">
        <v>1190</v>
      </c>
      <c r="B3" s="2396"/>
      <c r="C3" s="2396"/>
      <c r="D3" s="2396"/>
      <c r="E3" s="2396"/>
      <c r="F3" s="2396"/>
      <c r="G3" s="2396"/>
      <c r="H3" s="2396"/>
      <c r="I3" s="2396"/>
      <c r="J3" s="2396"/>
      <c r="K3" s="2396"/>
      <c r="L3" s="2396"/>
    </row>
    <row r="4" spans="1:29" ht="13.5" customHeight="1" x14ac:dyDescent="0.2">
      <c r="A4" s="2371" t="s">
        <v>1989</v>
      </c>
      <c r="B4" s="2386"/>
      <c r="C4" s="2386"/>
      <c r="D4" s="2386"/>
      <c r="E4" s="2386"/>
      <c r="F4" s="2386"/>
      <c r="G4" s="2386"/>
      <c r="H4" s="2386"/>
      <c r="I4" s="2386"/>
      <c r="J4" s="2386"/>
      <c r="K4" s="2386"/>
      <c r="L4" s="238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7" t="str">
        <f>COVER!A17</f>
        <v>Grundy Area Vocational Center</v>
      </c>
      <c r="B7" s="2388"/>
      <c r="C7" s="2388"/>
      <c r="D7" s="2389"/>
      <c r="E7" s="2390">
        <f>COVER!A13</f>
        <v>24032790040</v>
      </c>
      <c r="F7" s="2391"/>
      <c r="G7" s="2397" t="str">
        <f>COVER!T23</f>
        <v>065-012359</v>
      </c>
      <c r="H7" s="2398"/>
      <c r="I7" s="2398"/>
      <c r="J7" s="2398"/>
      <c r="K7" s="2398"/>
      <c r="L7" s="239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0"/>
      <c r="B9" s="2401"/>
      <c r="C9" s="2401"/>
      <c r="D9" s="2401"/>
      <c r="E9" s="2401"/>
      <c r="F9" s="2402"/>
      <c r="G9" s="2377" t="str">
        <f>COVER!T13</f>
        <v>Janet L. Brown, CPA</v>
      </c>
      <c r="H9" s="2403"/>
      <c r="I9" s="2403"/>
      <c r="J9" s="2403"/>
      <c r="K9" s="2403"/>
      <c r="L9" s="2404"/>
    </row>
    <row r="10" spans="1:29" ht="13.5" customHeight="1" x14ac:dyDescent="0.2">
      <c r="A10" s="2374" t="str">
        <f>COVER!A38</f>
        <v>F. Lance Copes</v>
      </c>
      <c r="B10" s="2375"/>
      <c r="C10" s="2375"/>
      <c r="D10" s="2375"/>
      <c r="E10" s="2375"/>
      <c r="F10" s="2376"/>
      <c r="G10" s="2377" t="str">
        <f>COVER!T17</f>
        <v>650 S. Broadway Street, STE 1</v>
      </c>
      <c r="H10" s="2378"/>
      <c r="I10" s="2378"/>
      <c r="J10" s="2378"/>
      <c r="K10" s="2378"/>
      <c r="L10" s="2379"/>
    </row>
    <row r="11" spans="1:29" ht="13.5" customHeight="1" x14ac:dyDescent="0.2">
      <c r="A11" s="1184" t="s">
        <v>1519</v>
      </c>
      <c r="B11" s="1185"/>
      <c r="C11" s="1186"/>
      <c r="D11" s="1191"/>
      <c r="E11" s="1186"/>
      <c r="F11" s="1190"/>
      <c r="G11" s="2377" t="str">
        <f>COVER!T19</f>
        <v>Coal City</v>
      </c>
      <c r="H11" s="2378"/>
      <c r="I11" s="2378"/>
      <c r="J11" s="2378"/>
      <c r="K11" s="2378"/>
      <c r="L11" s="2379"/>
    </row>
    <row r="12" spans="1:29" ht="13.5" customHeight="1" x14ac:dyDescent="0.2">
      <c r="A12" s="2380" t="s">
        <v>1518</v>
      </c>
      <c r="B12" s="2381"/>
      <c r="C12" s="2381"/>
      <c r="D12" s="2381"/>
      <c r="E12" s="2381"/>
      <c r="F12" s="2382"/>
      <c r="G12" s="2412"/>
      <c r="H12" s="2413"/>
      <c r="I12" s="2413"/>
      <c r="J12" s="2413"/>
      <c r="K12" s="2413"/>
      <c r="L12" s="2414"/>
    </row>
    <row r="13" spans="1:29" ht="13.5" customHeight="1" x14ac:dyDescent="0.2">
      <c r="A13" s="2377"/>
      <c r="B13" s="2378"/>
      <c r="C13" s="2378"/>
      <c r="D13" s="2378"/>
      <c r="E13" s="2378"/>
      <c r="F13" s="2379"/>
      <c r="G13" s="2372" t="s">
        <v>1520</v>
      </c>
      <c r="H13" s="2373"/>
      <c r="I13" s="2383" t="str">
        <f>COVER!T25</f>
        <v>j_cpa@sbcglobal.net</v>
      </c>
      <c r="J13" s="2384"/>
      <c r="K13" s="2384"/>
      <c r="L13" s="2385"/>
    </row>
    <row r="14" spans="1:29" ht="13.5" customHeight="1" x14ac:dyDescent="0.2">
      <c r="A14" s="2377" t="str">
        <f>COVER!A19</f>
        <v>1002 Union Street</v>
      </c>
      <c r="B14" s="2378"/>
      <c r="C14" s="2378"/>
      <c r="D14" s="2378"/>
      <c r="E14" s="2378"/>
      <c r="F14" s="2379"/>
      <c r="G14" s="1195" t="s">
        <v>1185</v>
      </c>
      <c r="H14" s="1193"/>
      <c r="I14" s="1193"/>
      <c r="J14" s="1193"/>
      <c r="K14" s="1193"/>
      <c r="L14" s="1194"/>
    </row>
    <row r="15" spans="1:29" ht="13.5" customHeight="1" x14ac:dyDescent="0.2">
      <c r="A15" s="2377" t="str">
        <f>COVER!A21</f>
        <v>Morris</v>
      </c>
      <c r="B15" s="2378"/>
      <c r="C15" s="2378"/>
      <c r="D15" s="2378"/>
      <c r="E15" s="2378"/>
      <c r="F15" s="2379"/>
      <c r="G15" s="2409" t="str">
        <f>COVER!T15</f>
        <v>Janet L. Brown</v>
      </c>
      <c r="H15" s="2410"/>
      <c r="I15" s="2410"/>
      <c r="J15" s="2410"/>
      <c r="K15" s="2410"/>
      <c r="L15" s="2411"/>
    </row>
    <row r="16" spans="1:29" ht="12.2" customHeight="1" x14ac:dyDescent="0.2">
      <c r="A16" s="2393">
        <f>COVER!A25</f>
        <v>60450</v>
      </c>
      <c r="B16" s="2394"/>
      <c r="C16" s="2394"/>
      <c r="D16" s="2394"/>
      <c r="E16" s="2394"/>
      <c r="F16" s="2395"/>
      <c r="G16" s="2405"/>
      <c r="H16" s="2406"/>
      <c r="I16" s="2406"/>
      <c r="J16" s="2406"/>
      <c r="K16" s="2406"/>
      <c r="L16" s="2407"/>
    </row>
    <row r="17" spans="1:13" ht="12.2" customHeight="1" x14ac:dyDescent="0.2">
      <c r="A17" s="2408"/>
      <c r="B17" s="2394"/>
      <c r="C17" s="2394"/>
      <c r="D17" s="2394"/>
      <c r="E17" s="2394"/>
      <c r="F17" s="2395"/>
      <c r="G17" s="1195" t="s">
        <v>1184</v>
      </c>
      <c r="H17" s="1193"/>
      <c r="I17" s="1193"/>
      <c r="J17" s="1193"/>
      <c r="K17" s="1197" t="s">
        <v>1183</v>
      </c>
      <c r="L17" s="1190"/>
      <c r="M17" s="1183"/>
    </row>
    <row r="18" spans="1:13" ht="12.2" customHeight="1" x14ac:dyDescent="0.2">
      <c r="A18" s="2374"/>
      <c r="B18" s="2375"/>
      <c r="C18" s="2375"/>
      <c r="D18" s="2375"/>
      <c r="E18" s="2375"/>
      <c r="F18" s="2376"/>
      <c r="G18" s="2387" t="str">
        <f>COVER!T21</f>
        <v>(815)634-8700</v>
      </c>
      <c r="H18" s="2388"/>
      <c r="I18" s="2388"/>
      <c r="J18" s="2388"/>
      <c r="K18" s="2387" t="str">
        <f>COVER!X21</f>
        <v>(815)634-8331</v>
      </c>
      <c r="L18" s="239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 ref="A2:L2"/>
    <mergeCell ref="G13:H13"/>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15" t="str">
        <f>'Single Audit Cover'!A7</f>
        <v>Grundy Area Vocational Center</v>
      </c>
      <c r="B1" s="2386"/>
      <c r="C1" s="2386"/>
      <c r="D1" s="2386"/>
    </row>
    <row r="2" spans="1:11" s="1212" customFormat="1" ht="12.75" x14ac:dyDescent="0.2">
      <c r="A2" s="2416">
        <f>'Single Audit Cover'!E7</f>
        <v>24032790040</v>
      </c>
      <c r="B2" s="2417"/>
      <c r="C2" s="2417"/>
      <c r="D2" s="2417"/>
    </row>
    <row r="3" spans="1:11" s="1212" customFormat="1" ht="12.75" x14ac:dyDescent="0.2">
      <c r="A3" s="2415" t="s">
        <v>1513</v>
      </c>
      <c r="B3" s="2386"/>
      <c r="C3" s="2386"/>
      <c r="D3" s="238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19" t="str">
        <f>'Single Audit Cover'!A7</f>
        <v>Grundy Area Vocational Center</v>
      </c>
      <c r="B1" s="2419"/>
      <c r="C1" s="2419"/>
      <c r="D1" s="2419"/>
      <c r="E1" s="2419"/>
    </row>
    <row r="2" spans="1:5" x14ac:dyDescent="0.2">
      <c r="A2" s="2420">
        <f>'Single Audit Cover'!E7</f>
        <v>24032790040</v>
      </c>
      <c r="B2" s="2420"/>
      <c r="C2" s="2420"/>
      <c r="D2" s="2420"/>
      <c r="E2" s="2420"/>
    </row>
    <row r="3" spans="1:5" ht="4.5" customHeight="1" x14ac:dyDescent="0.2"/>
    <row r="4" spans="1:5" x14ac:dyDescent="0.2">
      <c r="A4" s="2419" t="s">
        <v>1245</v>
      </c>
      <c r="B4" s="2419"/>
      <c r="C4" s="2419"/>
      <c r="D4" s="2419"/>
      <c r="E4" s="2419"/>
    </row>
    <row r="5" spans="1:5" x14ac:dyDescent="0.2">
      <c r="A5" s="2422" t="str">
        <f>'Single Audit Cover'!A4</f>
        <v>Year Ending June 30, 2019</v>
      </c>
      <c r="B5" s="2422"/>
      <c r="C5" s="2422"/>
      <c r="D5" s="2422"/>
      <c r="E5" s="2422"/>
    </row>
    <row r="6" spans="1:5" x14ac:dyDescent="0.2">
      <c r="A6" s="2419" t="s">
        <v>1244</v>
      </c>
      <c r="B6" s="2419"/>
      <c r="C6" s="2419"/>
      <c r="D6" s="2419"/>
      <c r="E6" s="2419"/>
    </row>
    <row r="8" spans="1:5" x14ac:dyDescent="0.2">
      <c r="A8" s="1257" t="s">
        <v>1243</v>
      </c>
    </row>
    <row r="10" spans="1:5" x14ac:dyDescent="0.2">
      <c r="A10" s="1258" t="s">
        <v>1242</v>
      </c>
      <c r="B10" s="1259" t="s">
        <v>1241</v>
      </c>
      <c r="C10" s="1259"/>
      <c r="D10" s="1260">
        <f>SUM('Acct Summary 7-8'!C7:K7)</f>
        <v>0</v>
      </c>
    </row>
    <row r="11" spans="1:5" ht="18" customHeight="1" x14ac:dyDescent="0.2">
      <c r="A11" s="1258" t="s">
        <v>1240</v>
      </c>
      <c r="B11" s="1259"/>
      <c r="C11" s="1259"/>
    </row>
    <row r="12" spans="1:5" x14ac:dyDescent="0.2">
      <c r="A12" s="1258" t="s">
        <v>1239</v>
      </c>
      <c r="B12" s="1259" t="s">
        <v>1238</v>
      </c>
      <c r="C12" s="1259"/>
      <c r="D12" s="1261">
        <f>SUM('Revenues 9-14'!C112:D112,'Revenues 9-14'!F112:G112)</f>
        <v>605579</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605579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1"/>
      <c r="B24" s="2421"/>
      <c r="D24" s="1265"/>
    </row>
    <row r="25" spans="1:4" x14ac:dyDescent="0.2">
      <c r="A25" s="2418"/>
      <c r="B25" s="2418"/>
      <c r="D25" s="1265"/>
    </row>
    <row r="26" spans="1:4" x14ac:dyDescent="0.2">
      <c r="A26" s="2418"/>
      <c r="B26" s="2418"/>
      <c r="D26" s="1265"/>
    </row>
    <row r="27" spans="1:4" x14ac:dyDescent="0.2">
      <c r="A27" s="2418"/>
      <c r="B27" s="2418"/>
      <c r="D27" s="1265"/>
    </row>
    <row r="28" spans="1:4" x14ac:dyDescent="0.2">
      <c r="A28" s="2418"/>
      <c r="B28" s="2418"/>
      <c r="D28" s="1265"/>
    </row>
    <row r="29" spans="1:4" x14ac:dyDescent="0.2">
      <c r="A29" s="2418"/>
      <c r="B29" s="2418"/>
      <c r="D29" s="1265"/>
    </row>
    <row r="30" spans="1:4" x14ac:dyDescent="0.2">
      <c r="A30" s="2418"/>
      <c r="B30" s="2418"/>
      <c r="D30" s="1265"/>
    </row>
    <row r="32" spans="1:4" x14ac:dyDescent="0.2">
      <c r="A32" s="1257" t="s">
        <v>1233</v>
      </c>
      <c r="D32" s="1260">
        <f>SUM(D19:D30)</f>
        <v>605579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18"/>
      <c r="B40" s="2418"/>
      <c r="D40" s="1265"/>
    </row>
    <row r="41" spans="1:4" x14ac:dyDescent="0.2">
      <c r="A41" s="2418"/>
      <c r="B41" s="2418"/>
      <c r="D41" s="1268"/>
    </row>
    <row r="42" spans="1:4" x14ac:dyDescent="0.2">
      <c r="A42" s="2418"/>
      <c r="B42" s="2418"/>
      <c r="D42" s="1268"/>
    </row>
    <row r="43" spans="1:4" x14ac:dyDescent="0.2">
      <c r="A43" s="2418"/>
      <c r="B43" s="2418"/>
      <c r="D43" s="1268"/>
    </row>
    <row r="44" spans="1:4" x14ac:dyDescent="0.2">
      <c r="A44" s="2418"/>
      <c r="B44" s="2418"/>
      <c r="D44" s="1268"/>
    </row>
    <row r="45" spans="1:4" x14ac:dyDescent="0.2">
      <c r="A45" s="2418"/>
      <c r="B45" s="2418"/>
      <c r="D45" s="1268"/>
    </row>
    <row r="47" spans="1:4" x14ac:dyDescent="0.2">
      <c r="B47" s="1269" t="s">
        <v>1227</v>
      </c>
      <c r="C47" s="1269"/>
      <c r="D47" s="1270">
        <f>SUM(D35:D45)</f>
        <v>0</v>
      </c>
    </row>
    <row r="49" spans="2:4" x14ac:dyDescent="0.2">
      <c r="B49" s="1269" t="s">
        <v>1226</v>
      </c>
      <c r="C49" s="1269"/>
      <c r="D49" s="1270">
        <f>D32-D47</f>
        <v>605579</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Grundy Area Vocational Center</v>
      </c>
      <c r="C1" s="2423"/>
      <c r="D1" s="2423"/>
      <c r="E1" s="2423"/>
      <c r="F1" s="2423"/>
      <c r="G1" s="2423"/>
      <c r="H1" s="2423"/>
      <c r="I1" s="2423"/>
      <c r="J1" s="2423"/>
      <c r="K1" s="2423"/>
      <c r="L1" s="2423"/>
      <c r="M1" s="2423"/>
    </row>
    <row r="2" spans="2:14" ht="15" x14ac:dyDescent="0.2">
      <c r="B2" s="2424">
        <f>'Single Audit Cover'!E7</f>
        <v>24032790040</v>
      </c>
      <c r="C2" s="2424"/>
      <c r="D2" s="2424"/>
      <c r="E2" s="2424"/>
      <c r="F2" s="2424"/>
      <c r="G2" s="2424"/>
      <c r="H2" s="2424"/>
      <c r="I2" s="2424"/>
      <c r="J2" s="2424"/>
      <c r="K2" s="2424"/>
      <c r="L2" s="2424"/>
      <c r="M2" s="2424"/>
      <c r="N2" s="1299"/>
    </row>
    <row r="3" spans="2:14" ht="15" x14ac:dyDescent="0.2">
      <c r="B3" s="2425" t="s">
        <v>1219</v>
      </c>
      <c r="C3" s="2425"/>
      <c r="D3" s="2425"/>
      <c r="E3" s="2425"/>
      <c r="F3" s="2425"/>
      <c r="G3" s="2425"/>
      <c r="H3" s="2425"/>
      <c r="I3" s="2425"/>
      <c r="J3" s="2425"/>
      <c r="K3" s="2425"/>
      <c r="L3" s="2425"/>
      <c r="M3" s="2425"/>
      <c r="N3" s="1299"/>
    </row>
    <row r="4" spans="2:14" ht="15" x14ac:dyDescent="0.2">
      <c r="B4" s="2426" t="str">
        <f>'Single Audit Cover'!A4</f>
        <v>Year Ending June 30, 2019</v>
      </c>
      <c r="C4" s="2426"/>
      <c r="D4" s="2426"/>
      <c r="E4" s="2426"/>
      <c r="F4" s="2426"/>
      <c r="G4" s="2426"/>
      <c r="H4" s="2426"/>
      <c r="I4" s="2426"/>
      <c r="J4" s="2426"/>
      <c r="K4" s="2426"/>
      <c r="L4" s="2426"/>
      <c r="M4" s="242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Grundy Area Vocational Center</v>
      </c>
      <c r="B1" s="2436"/>
      <c r="C1" s="2436"/>
      <c r="D1" s="2436"/>
      <c r="E1" s="2436"/>
      <c r="F1" s="2436"/>
    </row>
    <row r="2" spans="1:7" ht="13.5" customHeight="1" x14ac:dyDescent="0.2">
      <c r="A2" s="2424">
        <f>'Single Audit Cover'!E7</f>
        <v>24032790040</v>
      </c>
      <c r="B2" s="2424"/>
      <c r="C2" s="2424"/>
      <c r="D2" s="2424"/>
      <c r="E2" s="2424"/>
      <c r="F2" s="2424"/>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3" t="s">
        <v>1729</v>
      </c>
      <c r="B7" s="2433"/>
      <c r="C7" s="2433"/>
      <c r="D7" s="2433"/>
      <c r="E7" s="2433"/>
      <c r="F7" s="2433"/>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3" t="s">
        <v>1731</v>
      </c>
      <c r="B13" s="2433"/>
      <c r="C13" s="2433"/>
      <c r="D13" s="2433"/>
      <c r="E13" s="2433"/>
      <c r="F13" s="2433"/>
    </row>
    <row r="14" spans="1:7" ht="9.75" customHeight="1" x14ac:dyDescent="0.2">
      <c r="C14" s="1257"/>
      <c r="D14" s="1257"/>
    </row>
    <row r="15" spans="1:7" ht="13.5" customHeight="1" x14ac:dyDescent="0.2">
      <c r="C15" s="1846" t="s">
        <v>1270</v>
      </c>
      <c r="D15" s="2434" t="s">
        <v>1269</v>
      </c>
      <c r="E15" s="2434"/>
      <c r="F15" s="2434"/>
    </row>
    <row r="16" spans="1:7" ht="13.5" customHeight="1" x14ac:dyDescent="0.2">
      <c r="A16" s="1279"/>
      <c r="B16" s="1273" t="s">
        <v>1268</v>
      </c>
      <c r="C16" s="1846" t="s">
        <v>1267</v>
      </c>
      <c r="D16" s="2435" t="s">
        <v>1588</v>
      </c>
      <c r="E16" s="2435"/>
      <c r="F16" s="2435"/>
    </row>
    <row r="17" spans="1:6" ht="20.45" customHeight="1" x14ac:dyDescent="0.2">
      <c r="A17" s="1280"/>
      <c r="B17" s="1281"/>
      <c r="C17" s="1282"/>
      <c r="D17" s="2427"/>
      <c r="E17" s="2427"/>
      <c r="F17" s="2427"/>
    </row>
    <row r="18" spans="1:6" ht="20.65" customHeight="1" x14ac:dyDescent="0.2">
      <c r="A18" s="1280"/>
      <c r="B18" s="1281"/>
      <c r="C18" s="1282"/>
      <c r="D18" s="2427"/>
      <c r="E18" s="2427"/>
      <c r="F18" s="2427"/>
    </row>
    <row r="19" spans="1:6" ht="20.65" customHeight="1" x14ac:dyDescent="0.2">
      <c r="A19" s="1280"/>
      <c r="B19" s="1281"/>
      <c r="C19" s="1282"/>
      <c r="D19" s="2427"/>
      <c r="E19" s="2427"/>
      <c r="F19" s="2427"/>
    </row>
    <row r="20" spans="1:6" ht="20.65" customHeight="1" x14ac:dyDescent="0.2">
      <c r="A20" s="1280"/>
      <c r="B20" s="1281"/>
      <c r="C20" s="1282"/>
      <c r="D20" s="2427"/>
      <c r="E20" s="2427"/>
      <c r="F20" s="2427"/>
    </row>
    <row r="21" spans="1:6" ht="20.65" customHeight="1" x14ac:dyDescent="0.2">
      <c r="A21" s="1280"/>
      <c r="B21" s="1281"/>
      <c r="C21" s="1282"/>
      <c r="D21" s="2427"/>
      <c r="E21" s="2427"/>
      <c r="F21" s="2427"/>
    </row>
    <row r="22" spans="1:6" ht="20.65" customHeight="1" x14ac:dyDescent="0.2">
      <c r="A22" s="1280"/>
      <c r="B22" s="1281"/>
      <c r="C22" s="1282"/>
      <c r="D22" s="2427"/>
      <c r="E22" s="2427"/>
      <c r="F22" s="2427"/>
    </row>
    <row r="23" spans="1:6" ht="20.65" customHeight="1" x14ac:dyDescent="0.2">
      <c r="A23" s="1280"/>
      <c r="B23" s="1281"/>
      <c r="C23" s="1282"/>
      <c r="D23" s="2427"/>
      <c r="E23" s="2427"/>
      <c r="F23" s="2427"/>
    </row>
    <row r="24" spans="1:6" ht="20.65" customHeight="1" x14ac:dyDescent="0.2">
      <c r="A24" s="1280"/>
      <c r="B24" s="1281"/>
      <c r="C24" s="1282"/>
      <c r="D24" s="2427"/>
      <c r="E24" s="2427"/>
      <c r="F24" s="2427"/>
    </row>
    <row r="25" spans="1:6" ht="20.65" customHeight="1" x14ac:dyDescent="0.2">
      <c r="A25" s="1280"/>
      <c r="B25" s="1281"/>
      <c r="C25" s="1282"/>
      <c r="D25" s="2427"/>
      <c r="E25" s="2427"/>
      <c r="F25" s="2427"/>
    </row>
    <row r="26" spans="1:6" ht="20.65" customHeight="1" x14ac:dyDescent="0.2">
      <c r="A26" s="1280"/>
      <c r="B26" s="1281"/>
      <c r="C26" s="1282"/>
      <c r="D26" s="2427"/>
      <c r="E26" s="2427"/>
      <c r="F26" s="2427"/>
    </row>
    <row r="27" spans="1:6" ht="20.65" customHeight="1" x14ac:dyDescent="0.2">
      <c r="A27" s="1280"/>
      <c r="B27" s="1281"/>
      <c r="C27" s="1282"/>
      <c r="D27" s="2427"/>
      <c r="E27" s="2427"/>
      <c r="F27" s="2427"/>
    </row>
    <row r="28" spans="1:6" ht="20.65" customHeight="1" x14ac:dyDescent="0.2">
      <c r="A28" s="1280"/>
      <c r="B28" s="1281"/>
      <c r="C28" s="1282"/>
      <c r="D28" s="2427"/>
      <c r="E28" s="2427"/>
      <c r="F28" s="2427"/>
    </row>
    <row r="29" spans="1:6" ht="20.65" customHeight="1" x14ac:dyDescent="0.2">
      <c r="A29" s="1280"/>
      <c r="B29" s="1281"/>
      <c r="C29" s="1282"/>
      <c r="D29" s="2427"/>
      <c r="E29" s="2427"/>
      <c r="F29" s="242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29" t="s">
        <v>1732</v>
      </c>
      <c r="B32" s="2429"/>
      <c r="C32" s="2429"/>
      <c r="D32" s="2429"/>
      <c r="E32" s="2429"/>
      <c r="F32" s="242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0">
        <f>+C33+C34</f>
        <v>0</v>
      </c>
      <c r="F34" s="243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2" t="s">
        <v>1590</v>
      </c>
      <c r="C49" s="2432"/>
      <c r="D49" s="2432"/>
      <c r="E49" s="1396"/>
    </row>
    <row r="50" spans="1:5" s="1297" customFormat="1" ht="3.75" customHeight="1" x14ac:dyDescent="0.2">
      <c r="A50" s="1296"/>
      <c r="B50" s="1845"/>
      <c r="C50" s="1845"/>
      <c r="D50" s="1845"/>
      <c r="E50" s="1396"/>
    </row>
    <row r="51" spans="1:5" s="1297" customFormat="1" ht="20.25" customHeight="1" x14ac:dyDescent="0.2">
      <c r="A51" s="1298">
        <v>6</v>
      </c>
      <c r="B51" s="2428" t="s">
        <v>1551</v>
      </c>
      <c r="C51" s="2428"/>
      <c r="D51" s="2428"/>
    </row>
    <row r="52" spans="1:5" ht="14.25" customHeight="1" x14ac:dyDescent="0.2">
      <c r="A52" s="1298"/>
      <c r="B52" s="2428"/>
      <c r="C52" s="2428"/>
      <c r="D52" s="2428"/>
    </row>
  </sheetData>
  <sheetProtection password="F60E" sheet="1" objects="1" scenarios="1"/>
  <mergeCells count="26">
    <mergeCell ref="A7:F7"/>
    <mergeCell ref="A1:F1"/>
    <mergeCell ref="A2:F2"/>
    <mergeCell ref="A3:F3"/>
    <mergeCell ref="A4:F4"/>
    <mergeCell ref="D20:F20"/>
    <mergeCell ref="D21:F21"/>
    <mergeCell ref="D22:F22"/>
    <mergeCell ref="D23:F23"/>
    <mergeCell ref="A13:F13"/>
    <mergeCell ref="D15:F15"/>
    <mergeCell ref="D16:F16"/>
    <mergeCell ref="D17:F17"/>
    <mergeCell ref="D18:F18"/>
    <mergeCell ref="D19:F19"/>
    <mergeCell ref="D24:F24"/>
    <mergeCell ref="D25:F25"/>
    <mergeCell ref="B51:D51"/>
    <mergeCell ref="B52:D52"/>
    <mergeCell ref="D27:F27"/>
    <mergeCell ref="D28:F28"/>
    <mergeCell ref="D29:F29"/>
    <mergeCell ref="A32:F32"/>
    <mergeCell ref="E34:F34"/>
    <mergeCell ref="B49:D49"/>
    <mergeCell ref="D26:F26"/>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Grundy Area Vocational Center</v>
      </c>
      <c r="C1" s="2458"/>
      <c r="D1" s="2458"/>
      <c r="E1" s="2458"/>
      <c r="F1" s="2458"/>
      <c r="G1" s="2458"/>
      <c r="H1" s="2458"/>
      <c r="I1" s="2458"/>
      <c r="J1" s="1406"/>
    </row>
    <row r="2" spans="2:10" s="317" customFormat="1" ht="12.75" customHeight="1" x14ac:dyDescent="0.2">
      <c r="B2" s="2459">
        <f>'Single Audit Cover'!E7</f>
        <v>24032790040</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3"/>
      <c r="E29" s="2453"/>
      <c r="F29" s="2453"/>
      <c r="G29" s="2453"/>
      <c r="H29" s="2453"/>
      <c r="I29" s="2453"/>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4" t="s">
        <v>1751</v>
      </c>
      <c r="D37" s="2455"/>
      <c r="E37" s="2455"/>
      <c r="F37" s="2456"/>
      <c r="G37" s="2454" t="s">
        <v>1592</v>
      </c>
      <c r="H37" s="2455"/>
      <c r="I37" s="2456"/>
    </row>
    <row r="38" spans="2:9" ht="16.5" customHeight="1" x14ac:dyDescent="0.2">
      <c r="B38" s="1428"/>
      <c r="C38" s="2440"/>
      <c r="D38" s="2441"/>
      <c r="E38" s="2441"/>
      <c r="F38" s="2442"/>
      <c r="G38" s="2444"/>
      <c r="H38" s="2445"/>
      <c r="I38" s="2446"/>
    </row>
    <row r="39" spans="2:9" ht="16.5" customHeight="1" x14ac:dyDescent="0.2">
      <c r="B39" s="1428"/>
      <c r="C39" s="2440"/>
      <c r="D39" s="2441"/>
      <c r="E39" s="2441"/>
      <c r="F39" s="2442"/>
      <c r="G39" s="2443"/>
      <c r="H39" s="2443"/>
      <c r="I39" s="2443"/>
    </row>
    <row r="40" spans="2:9" ht="16.5" customHeight="1" x14ac:dyDescent="0.2">
      <c r="B40" s="1428"/>
      <c r="C40" s="2440"/>
      <c r="D40" s="2441"/>
      <c r="E40" s="2441"/>
      <c r="F40" s="2442"/>
      <c r="G40" s="2443"/>
      <c r="H40" s="2443"/>
      <c r="I40" s="2443"/>
    </row>
    <row r="41" spans="2:9" ht="16.5" customHeight="1" x14ac:dyDescent="0.2">
      <c r="B41" s="1428"/>
      <c r="C41" s="2440"/>
      <c r="D41" s="2441"/>
      <c r="E41" s="2441"/>
      <c r="F41" s="2442"/>
      <c r="G41" s="2443"/>
      <c r="H41" s="2443"/>
      <c r="I41" s="2443"/>
    </row>
    <row r="42" spans="2:9" ht="16.5" customHeight="1" x14ac:dyDescent="0.2">
      <c r="B42" s="1428"/>
      <c r="C42" s="2440"/>
      <c r="D42" s="2441"/>
      <c r="E42" s="2441"/>
      <c r="F42" s="2442"/>
      <c r="G42" s="2443"/>
      <c r="H42" s="2443"/>
      <c r="I42" s="2443"/>
    </row>
    <row r="43" spans="2:9" ht="16.5" customHeight="1" x14ac:dyDescent="0.2">
      <c r="B43" s="1428"/>
      <c r="C43" s="2447" t="s">
        <v>1593</v>
      </c>
      <c r="D43" s="2448"/>
      <c r="E43" s="2448"/>
      <c r="F43" s="2449"/>
      <c r="G43" s="2450">
        <f>SUM(G38:I42)</f>
        <v>0</v>
      </c>
      <c r="H43" s="2450"/>
      <c r="I43" s="2450"/>
    </row>
    <row r="44" spans="2:9" ht="12.75" customHeight="1" x14ac:dyDescent="0.2"/>
    <row r="45" spans="2:9" ht="12.75" customHeight="1" x14ac:dyDescent="0.2">
      <c r="B45" s="1419" t="s">
        <v>1841</v>
      </c>
      <c r="D45" s="2451">
        <v>0</v>
      </c>
      <c r="E45" s="2452"/>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39"/>
      <c r="F49" s="2439"/>
      <c r="G49" s="243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D29:I29"/>
    <mergeCell ref="C37:F37"/>
    <mergeCell ref="B1:I1"/>
    <mergeCell ref="B2:I2"/>
    <mergeCell ref="B3:I3"/>
    <mergeCell ref="B4:I4"/>
    <mergeCell ref="B7:I7"/>
    <mergeCell ref="C11:D11"/>
    <mergeCell ref="G37:I37"/>
    <mergeCell ref="C38:F38"/>
    <mergeCell ref="G38:I38"/>
    <mergeCell ref="C43:F43"/>
    <mergeCell ref="G43:I43"/>
    <mergeCell ref="D45:E45"/>
    <mergeCell ref="C39:F39"/>
    <mergeCell ref="G39:I39"/>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Grundy Area Vocational Center</v>
      </c>
      <c r="C1" s="2457"/>
      <c r="D1" s="2457"/>
      <c r="E1" s="2457"/>
      <c r="F1" s="2457"/>
      <c r="G1" s="2457"/>
      <c r="H1" s="2457"/>
      <c r="I1" s="2457"/>
      <c r="J1" s="2457"/>
      <c r="K1" s="2457"/>
      <c r="L1" s="1371"/>
      <c r="M1" s="1371"/>
    </row>
    <row r="2" spans="1:13" ht="12" customHeight="1" x14ac:dyDescent="0.2">
      <c r="B2" s="2459">
        <f>'Single Audit Cover'!E7</f>
        <v>24032790040</v>
      </c>
      <c r="C2" s="2459"/>
      <c r="D2" s="2459"/>
      <c r="E2" s="2459"/>
      <c r="F2" s="2459"/>
      <c r="G2" s="2459"/>
      <c r="H2" s="2459"/>
      <c r="I2" s="2459"/>
      <c r="J2" s="2459"/>
      <c r="K2" s="2459"/>
      <c r="L2" s="1372"/>
      <c r="M2" s="1373"/>
    </row>
    <row r="3" spans="1:13" ht="10.35" customHeight="1" x14ac:dyDescent="0.2">
      <c r="B3" s="2466" t="s">
        <v>1285</v>
      </c>
      <c r="C3" s="2466"/>
      <c r="D3" s="2466"/>
      <c r="E3" s="2466"/>
      <c r="F3" s="2466"/>
      <c r="G3" s="2466"/>
      <c r="H3" s="2466"/>
      <c r="I3" s="2466"/>
      <c r="J3" s="2466"/>
      <c r="K3" s="2466"/>
      <c r="L3" s="1374"/>
      <c r="M3" s="1374"/>
    </row>
    <row r="4" spans="1:13" ht="14.25" customHeight="1" x14ac:dyDescent="0.2">
      <c r="B4" s="2467" t="str">
        <f>'Single Audit Cover'!A4</f>
        <v>Year Ending June 30, 2019</v>
      </c>
      <c r="C4" s="2467"/>
      <c r="D4" s="2467"/>
      <c r="E4" s="2467"/>
      <c r="F4" s="2467"/>
      <c r="G4" s="2467"/>
      <c r="H4" s="2467"/>
      <c r="I4" s="2467"/>
      <c r="J4" s="2467"/>
      <c r="K4" s="246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67" t="s">
        <v>1296</v>
      </c>
      <c r="C7" s="2467"/>
      <c r="D7" s="2468"/>
      <c r="E7" s="2468"/>
      <c r="F7" s="2468"/>
      <c r="G7" s="2468"/>
      <c r="H7" s="2468"/>
      <c r="I7" s="2468"/>
      <c r="J7" s="2468"/>
      <c r="K7" s="246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65"/>
      <c r="C14" s="2465"/>
      <c r="D14" s="2465"/>
      <c r="E14" s="2465"/>
      <c r="F14" s="2465"/>
      <c r="G14" s="2465"/>
      <c r="H14" s="2465"/>
      <c r="I14" s="2465"/>
      <c r="J14" s="2465"/>
      <c r="K14" s="246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65"/>
      <c r="C17" s="2465"/>
      <c r="D17" s="2465"/>
      <c r="E17" s="2465"/>
      <c r="F17" s="2465"/>
      <c r="G17" s="2465"/>
      <c r="H17" s="2465"/>
      <c r="I17" s="2465"/>
      <c r="J17" s="2465"/>
      <c r="K17" s="246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69"/>
      <c r="C20" s="2469"/>
      <c r="D20" s="2465"/>
      <c r="E20" s="2465"/>
      <c r="F20" s="2465"/>
      <c r="G20" s="2465"/>
      <c r="H20" s="2465"/>
      <c r="I20" s="2465"/>
      <c r="J20" s="2465"/>
      <c r="K20" s="246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65"/>
      <c r="C23" s="2465"/>
      <c r="D23" s="2465"/>
      <c r="E23" s="2465"/>
      <c r="F23" s="2465"/>
      <c r="G23" s="2465"/>
      <c r="H23" s="2465"/>
      <c r="I23" s="2465"/>
      <c r="J23" s="2465"/>
      <c r="K23" s="246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65"/>
      <c r="C26" s="2465"/>
      <c r="D26" s="2465"/>
      <c r="E26" s="2465"/>
      <c r="F26" s="2465"/>
      <c r="G26" s="2465"/>
      <c r="H26" s="2465"/>
      <c r="I26" s="2465"/>
      <c r="J26" s="2465"/>
      <c r="K26" s="246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64"/>
      <c r="C29" s="2464"/>
      <c r="D29" s="2465"/>
      <c r="E29" s="2465"/>
      <c r="F29" s="2465"/>
      <c r="G29" s="2465"/>
      <c r="H29" s="2465"/>
      <c r="I29" s="2465"/>
      <c r="J29" s="2465"/>
      <c r="K29" s="246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64"/>
      <c r="C32" s="2464"/>
      <c r="D32" s="2465"/>
      <c r="E32" s="2465"/>
      <c r="F32" s="2465"/>
      <c r="G32" s="2465"/>
      <c r="H32" s="2465"/>
      <c r="I32" s="2465"/>
      <c r="J32" s="2465"/>
      <c r="K32" s="246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29:K29"/>
    <mergeCell ref="B32:K32"/>
    <mergeCell ref="B1:K1"/>
    <mergeCell ref="B2:K2"/>
    <mergeCell ref="B3:K3"/>
    <mergeCell ref="B4:K4"/>
    <mergeCell ref="B7:K7"/>
    <mergeCell ref="B14:K14"/>
    <mergeCell ref="B17:K17"/>
    <mergeCell ref="B20:K20"/>
    <mergeCell ref="B23:K23"/>
    <mergeCell ref="B26:K26"/>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3" t="str">
        <f>'Single Audit Cover'!A7</f>
        <v>Grundy Area Vocational Center</v>
      </c>
      <c r="C1" s="2473"/>
      <c r="D1" s="2473"/>
      <c r="E1" s="2473"/>
      <c r="F1" s="2473"/>
      <c r="G1" s="2473"/>
      <c r="H1" s="2473"/>
      <c r="I1" s="2473"/>
      <c r="J1" s="2473"/>
      <c r="K1" s="2473"/>
      <c r="L1" s="1449"/>
    </row>
    <row r="2" spans="1:12" ht="12.75" customHeight="1" x14ac:dyDescent="0.2">
      <c r="B2" s="2474">
        <f>'Single Audit Cover'!E7</f>
        <v>24032790040</v>
      </c>
      <c r="C2" s="2474"/>
      <c r="D2" s="2474"/>
      <c r="E2" s="2474"/>
      <c r="F2" s="2474"/>
      <c r="G2" s="2474"/>
      <c r="H2" s="2474"/>
      <c r="I2" s="2474"/>
      <c r="J2" s="2474"/>
      <c r="K2" s="2474"/>
      <c r="L2" s="1450"/>
    </row>
    <row r="3" spans="1:12" ht="12.75" customHeight="1" x14ac:dyDescent="0.2">
      <c r="B3" s="2466" t="s">
        <v>1285</v>
      </c>
      <c r="C3" s="2466"/>
      <c r="D3" s="2466"/>
      <c r="E3" s="2466"/>
      <c r="F3" s="2466"/>
      <c r="G3" s="2466"/>
      <c r="H3" s="2466"/>
      <c r="I3" s="2466"/>
      <c r="J3" s="2466"/>
      <c r="K3" s="2466"/>
      <c r="L3" s="1374"/>
    </row>
    <row r="4" spans="1:12" ht="12.75" customHeight="1" x14ac:dyDescent="0.2">
      <c r="B4" s="2466" t="str">
        <f>'Single Audit Cover'!A4</f>
        <v>Year Ending June 30, 2019</v>
      </c>
      <c r="C4" s="2466"/>
      <c r="D4" s="2466"/>
      <c r="E4" s="2466"/>
      <c r="F4" s="2466"/>
      <c r="G4" s="2466"/>
      <c r="H4" s="2466"/>
      <c r="I4" s="2466"/>
      <c r="J4" s="2466"/>
      <c r="K4" s="2466"/>
      <c r="L4" s="1374"/>
    </row>
    <row r="5" spans="1:12" ht="5.25" customHeight="1" x14ac:dyDescent="0.2">
      <c r="B5" s="1257" t="s">
        <v>1169</v>
      </c>
      <c r="C5" s="1257"/>
      <c r="L5" s="322"/>
    </row>
    <row r="6" spans="1:12" ht="30.75" customHeight="1" x14ac:dyDescent="0.2">
      <c r="A6" s="322"/>
      <c r="B6" s="2475" t="s">
        <v>1308</v>
      </c>
      <c r="C6" s="2475"/>
      <c r="D6" s="2475"/>
      <c r="E6" s="2475"/>
      <c r="F6" s="2475"/>
      <c r="G6" s="2475"/>
      <c r="H6" s="2475"/>
      <c r="I6" s="2475"/>
      <c r="J6" s="2475"/>
      <c r="K6" s="2475"/>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3"/>
      <c r="G12" s="2453"/>
      <c r="H12" s="2453"/>
      <c r="I12" s="2453"/>
      <c r="J12" s="2453"/>
      <c r="K12" s="245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0"/>
      <c r="E14" s="2470"/>
      <c r="F14" s="2470"/>
      <c r="H14" s="1459" t="s">
        <v>1303</v>
      </c>
      <c r="I14" s="2471"/>
      <c r="J14" s="2471"/>
      <c r="K14" s="247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1"/>
      <c r="E16" s="2471"/>
      <c r="F16" s="2471"/>
      <c r="G16" s="2471"/>
      <c r="H16" s="2471"/>
      <c r="I16" s="2471"/>
      <c r="J16" s="2471"/>
      <c r="K16" s="2471"/>
      <c r="L16" s="322"/>
    </row>
    <row r="17" spans="2:12" ht="13.5" customHeight="1" x14ac:dyDescent="0.2">
      <c r="B17" s="1384" t="s">
        <v>1301</v>
      </c>
      <c r="C17" s="1384"/>
      <c r="D17" s="2472"/>
      <c r="E17" s="2472"/>
      <c r="F17" s="2472"/>
      <c r="G17" s="2472"/>
      <c r="H17" s="2472"/>
      <c r="I17" s="2472"/>
      <c r="J17" s="2472"/>
      <c r="K17" s="247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65"/>
      <c r="C20" s="2465"/>
      <c r="D20" s="2465"/>
      <c r="E20" s="2465"/>
      <c r="F20" s="2465"/>
      <c r="G20" s="2465"/>
      <c r="H20" s="2465"/>
      <c r="I20" s="2465"/>
      <c r="J20" s="2465"/>
      <c r="K20" s="246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65"/>
      <c r="C23" s="2465"/>
      <c r="D23" s="2465"/>
      <c r="E23" s="2465"/>
      <c r="F23" s="2465"/>
      <c r="G23" s="2465"/>
      <c r="H23" s="2465"/>
      <c r="I23" s="2465"/>
      <c r="J23" s="2465"/>
      <c r="K23" s="246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65"/>
      <c r="C26" s="2465"/>
      <c r="D26" s="2465"/>
      <c r="E26" s="2465"/>
      <c r="F26" s="2465"/>
      <c r="G26" s="2465"/>
      <c r="H26" s="2465"/>
      <c r="I26" s="2465"/>
      <c r="J26" s="2465"/>
      <c r="K26" s="246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65"/>
      <c r="C29" s="2465"/>
      <c r="D29" s="2465"/>
      <c r="E29" s="2465"/>
      <c r="F29" s="2465"/>
      <c r="G29" s="2465"/>
      <c r="H29" s="2465"/>
      <c r="I29" s="2465"/>
      <c r="J29" s="2465"/>
      <c r="K29" s="246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65"/>
      <c r="C32" s="2465"/>
      <c r="D32" s="2465"/>
      <c r="E32" s="2465"/>
      <c r="F32" s="2465"/>
      <c r="G32" s="2465"/>
      <c r="H32" s="2465"/>
      <c r="I32" s="2465"/>
      <c r="J32" s="2465"/>
      <c r="K32" s="246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65"/>
      <c r="C35" s="2465"/>
      <c r="D35" s="2465"/>
      <c r="E35" s="2465"/>
      <c r="F35" s="2465"/>
      <c r="G35" s="2465"/>
      <c r="H35" s="2465"/>
      <c r="I35" s="2465"/>
      <c r="J35" s="2465"/>
      <c r="K35" s="246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65"/>
      <c r="C38" s="2465"/>
      <c r="D38" s="2465"/>
      <c r="E38" s="2465"/>
      <c r="F38" s="2465"/>
      <c r="G38" s="2465"/>
      <c r="H38" s="2465"/>
      <c r="I38" s="2465"/>
      <c r="J38" s="2465"/>
      <c r="K38" s="246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65"/>
      <c r="C41" s="2465"/>
      <c r="D41" s="2465"/>
      <c r="E41" s="2465"/>
      <c r="F41" s="2465"/>
      <c r="G41" s="2465"/>
      <c r="H41" s="2465"/>
      <c r="I41" s="2465"/>
      <c r="J41" s="2465"/>
      <c r="K41" s="246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35:K35"/>
    <mergeCell ref="B38:K38"/>
    <mergeCell ref="B41:K41"/>
    <mergeCell ref="D14:F14"/>
    <mergeCell ref="I14:K14"/>
    <mergeCell ref="D16:K16"/>
    <mergeCell ref="D17:K17"/>
    <mergeCell ref="B20:K20"/>
    <mergeCell ref="B23:K23"/>
    <mergeCell ref="B26:K26"/>
    <mergeCell ref="B29:K29"/>
    <mergeCell ref="B32:K32"/>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Grundy Area Vocational Center</v>
      </c>
      <c r="C1" s="2457"/>
      <c r="D1" s="2457"/>
      <c r="E1" s="1469"/>
    </row>
    <row r="2" spans="2:5" s="1279" customFormat="1" ht="12.75" customHeight="1" x14ac:dyDescent="0.2">
      <c r="B2" s="2459">
        <f>'Single Audit Cover'!E7</f>
        <v>24032790040</v>
      </c>
      <c r="C2" s="2459"/>
      <c r="D2" s="2459"/>
      <c r="E2" s="1470"/>
    </row>
    <row r="3" spans="2:5" ht="12.75" customHeight="1" x14ac:dyDescent="0.2">
      <c r="B3" s="2466" t="s">
        <v>1766</v>
      </c>
      <c r="C3" s="2466"/>
      <c r="D3" s="2466"/>
      <c r="E3" s="1271"/>
    </row>
    <row r="4" spans="2:5" s="1279" customFormat="1" ht="12.75" customHeight="1" x14ac:dyDescent="0.2">
      <c r="B4" s="2476" t="str">
        <f>'Single Audit Cover'!A4</f>
        <v>Year Ending June 30, 2019</v>
      </c>
      <c r="C4" s="2476"/>
      <c r="D4" s="247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ADCDF5-AD51-4351-9A57-0B993369BA53}">
  <ds:schemaRefs>
    <ds:schemaRef ds:uri="http://schemas.microsoft.com/sharepoint/v3"/>
    <ds:schemaRef ds:uri="http://purl.org/dc/dcmitype/"/>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4d435f69-8686-490b-bd6d-b153bf22ab50"/>
    <ds:schemaRef ds:uri="http://purl.org/dc/terms/"/>
    <ds:schemaRef ds:uri="d21dc803-237d-4c68-8692-8d731fd29118"/>
    <ds:schemaRef ds:uri="6ce3111e-7420-4802-b50a-75d4e9a0b98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2019-08-14T16:47:24Z</cp:lastPrinted>
  <dcterms:created xsi:type="dcterms:W3CDTF">2003-10-29T19:06:34Z</dcterms:created>
  <dcterms:modified xsi:type="dcterms:W3CDTF">2019-09-12T17:29:28Z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