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562E9E54-B981-4AB1-A2D7-F61AD2A33864}" xr6:coauthVersionLast="36" xr6:coauthVersionMax="36" xr10:uidLastSave="{00000000-0000-0000-0000-000000000000}"/>
  <bookViews>
    <workbookView xWindow="-15" yWindow="13650" windowWidth="28830" windowHeight="6450" tabRatio="880" xr2:uid="{00000000-000D-0000-FFFF-FFFF00000000}"/>
  </bookViews>
  <sheets>
    <sheet name="COVER" sheetId="24" r:id="rId1"/>
    <sheet name="TOC" sheetId="168" r:id="rId2"/>
    <sheet name="Aud Quest 2" sheetId="28" r:id="rId3"/>
    <sheet name="FP Info 3" sheetId="37" r:id="rId4"/>
    <sheet name="Fin Profile 4" sheetId="118" r:id="rId5"/>
    <sheet name="CWUDFsStorage" sheetId="183"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5" i="181"/>
  <c r="F54" i="181"/>
  <c r="F53" i="181"/>
  <c r="F52" i="181"/>
  <c r="F51" i="181"/>
  <c r="F49"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5" i="181"/>
  <c r="E55" i="181"/>
  <c r="E54" i="181"/>
  <c r="G54" i="181" s="1"/>
  <c r="G53" i="181"/>
  <c r="E53" i="181"/>
  <c r="G52" i="181"/>
  <c r="E52" i="181"/>
  <c r="G51" i="181"/>
  <c r="E51" i="181"/>
  <c r="E50" i="181"/>
  <c r="F50" i="181" s="1"/>
  <c r="G50" i="181" s="1"/>
  <c r="G49" i="181"/>
  <c r="E49" i="181"/>
  <c r="E48" i="181"/>
  <c r="E47" i="181"/>
  <c r="F47" i="181" s="1"/>
  <c r="G47" i="181" s="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56" i="181" l="1"/>
  <c r="G56"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9" i="118"/>
  <c r="D11" i="37"/>
  <c r="D22" i="37"/>
  <c r="J22" i="37"/>
  <c r="L22" i="37"/>
  <c r="D24" i="37"/>
  <c r="B4270" i="106" s="1"/>
  <c r="D4270" i="106" s="1"/>
  <c r="L5" i="11"/>
  <c r="B2056" i="106" s="1"/>
  <c r="D2056" i="106" s="1"/>
  <c r="K28" i="118" l="1"/>
  <c r="O27" i="118" s="1"/>
  <c r="O29" i="118" s="1"/>
  <c r="D14" i="4"/>
  <c r="B2570" i="106" s="1"/>
  <c r="D2570" i="106" s="1"/>
  <c r="I24" i="12"/>
  <c r="B3454" i="106"/>
  <c r="D3454" i="106" s="1"/>
  <c r="M20" i="3"/>
  <c r="B2864" i="106" s="1"/>
  <c r="D2864" i="106" s="1"/>
  <c r="B2029" i="106"/>
  <c r="D2029" i="106" s="1"/>
  <c r="M19" i="3"/>
  <c r="B276" i="106" s="1"/>
  <c r="D276" i="106" s="1"/>
  <c r="B2028" i="106"/>
  <c r="D2028" i="106" s="1"/>
  <c r="M18" i="3"/>
  <c r="B275" i="106" s="1"/>
  <c r="D275" i="106" s="1"/>
  <c r="B7591" i="106"/>
  <c r="M15" i="3"/>
  <c r="B6297" i="106" s="1"/>
  <c r="D6297" i="106" s="1"/>
  <c r="B2027" i="106"/>
  <c r="D2027" i="106" s="1"/>
  <c r="M17" i="3"/>
  <c r="B274" i="106" s="1"/>
  <c r="D274" i="106" s="1"/>
  <c r="B2026" i="106"/>
  <c r="D2026" i="106" s="1"/>
  <c r="M16" i="3"/>
  <c r="D69" i="36"/>
  <c r="D68" i="36"/>
  <c r="H33" i="118"/>
  <c r="F71" i="34"/>
  <c r="F72" i="34"/>
  <c r="D37" i="108"/>
  <c r="H112" i="29"/>
  <c r="B7018" i="106" s="1"/>
  <c r="D7018" i="106" s="1"/>
  <c r="N22" i="3"/>
  <c r="B283" i="106" s="1"/>
  <c r="D283" i="106" s="1"/>
  <c r="G14" i="4"/>
  <c r="B2609" i="106" s="1"/>
  <c r="D2609" i="106" s="1"/>
  <c r="F52" i="34"/>
  <c r="C352" i="29"/>
  <c r="B3621" i="106" s="1"/>
  <c r="D3621" i="106" s="1"/>
  <c r="F70" i="34"/>
  <c r="L13" i="11"/>
  <c r="B2060" i="106" s="1"/>
  <c r="D2060" i="106" s="1"/>
  <c r="L15" i="11"/>
  <c r="B3459" i="106" s="1"/>
  <c r="D3459" i="106" s="1"/>
  <c r="F19" i="7"/>
  <c r="B1807" i="106" s="1"/>
  <c r="D1807" i="106" s="1"/>
  <c r="B7074" i="106"/>
  <c r="D7074" i="106" s="1"/>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D7254" i="106" l="1"/>
  <c r="D7256" i="106"/>
  <c r="D7253" i="106"/>
  <c r="D7252" i="106"/>
  <c r="B1996" i="106"/>
  <c r="D1996" i="106" s="1"/>
  <c r="I26" i="12"/>
  <c r="B7741" i="106" s="1"/>
  <c r="D7741" i="106" s="1"/>
  <c r="B273" i="106"/>
  <c r="D273" i="106" s="1"/>
  <c r="M23" i="3"/>
  <c r="C367" i="29"/>
  <c r="B3622" i="106" s="1"/>
  <c r="D3622" i="106" s="1"/>
  <c r="K77" i="4"/>
  <c r="B3587" i="106" s="1"/>
  <c r="D3587" i="106" s="1"/>
  <c r="B7215" i="106"/>
  <c r="D7215" i="106" s="1"/>
  <c r="H77" i="4"/>
  <c r="B3299" i="106" s="1"/>
  <c r="D3299" i="106" s="1"/>
  <c r="L16" i="11"/>
  <c r="B2061" i="106" s="1"/>
  <c r="D2061"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B7243" i="106"/>
  <c r="D7243"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17" i="4"/>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2912" i="106"/>
  <c r="D2912" i="106" s="1"/>
  <c r="I41" i="3"/>
  <c r="B3567" i="106"/>
  <c r="D3567" i="106" s="1"/>
  <c r="K41" i="3"/>
  <c r="B123" i="106"/>
  <c r="D123" i="106" s="1"/>
  <c r="D41" i="3"/>
  <c r="B212" i="106"/>
  <c r="D212" i="106" s="1"/>
  <c r="H41" i="3"/>
  <c r="D51" i="36"/>
  <c r="B6216" i="106"/>
  <c r="D6216" i="106" s="1"/>
  <c r="F10" i="146"/>
  <c r="B3239" i="106"/>
  <c r="D3239" i="106" s="1"/>
  <c r="B3278" i="106"/>
  <c r="D3278" i="106" s="1"/>
  <c r="E81" i="4"/>
  <c r="N21" i="3" s="1"/>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70" i="106"/>
  <c r="D170" i="106" s="1"/>
  <c r="F41" i="3"/>
  <c r="D49" i="36"/>
  <c r="B213" i="106"/>
  <c r="D213" i="106" s="1"/>
  <c r="B124" i="106"/>
  <c r="D124" i="106" s="1"/>
  <c r="D45" i="36"/>
  <c r="B92" i="106"/>
  <c r="D92" i="106" s="1"/>
  <c r="D76" i="36"/>
  <c r="C41" i="3"/>
  <c r="B3568" i="106"/>
  <c r="D3568" i="106" s="1"/>
  <c r="D52" i="36"/>
  <c r="B140" i="106"/>
  <c r="D140" i="106" s="1"/>
  <c r="E41" i="3"/>
  <c r="D50" i="36"/>
  <c r="B2913" i="106"/>
  <c r="D2913" i="106" s="1"/>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B190" i="106"/>
  <c r="D190" i="106" s="1"/>
  <c r="D48" i="36"/>
  <c r="D47" i="36"/>
  <c r="B171" i="106"/>
  <c r="D171" i="106" s="1"/>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<sst xmlns="http://schemas.openxmlformats.org/spreadsheetml/2006/main" count="6762" uniqueCount="3729">
  <si>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</si>
  <si>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</si>
  <si>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</si>
  <si>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</si>
  <si>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</si>
  <si>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</si>
  <si>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</si>
  <si>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</si>
  <si>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</si>
  <si>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</si>
  <si>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</si>
  <si>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</si>
  <si>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</si>
  <si>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</si>
  <si>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</si>
  <si>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</si>
  <si>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</si>
  <si>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</si>
  <si>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</si>
  <si>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</si>
  <si>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</si>
  <si>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</si>
  <si>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</si>
  <si>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</si>
  <si>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</si>
  <si>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</si>
  <si>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</si>
  <si>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</si>
  <si>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</si>
  <si>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</si>
  <si>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</si>
  <si>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</si>
  <si>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</si>
  <si>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</si>
  <si>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</si>
  <si>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</si>
  <si>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</si>
  <si>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</si>
  <si>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</si>
  <si>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</si>
  <si>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</si>
  <si>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</si>
  <si>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</si>
  <si>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</si>
  <si>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</si>
  <si>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</si>
  <si>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</si>
  <si>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</si>
  <si>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</si>
  <si>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</si>
  <si>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</si>
  <si>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</si>
  <si>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</si>
  <si>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</si>
  <si>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</si>
  <si>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</si>
  <si>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</si>
  <si>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</si>
  <si>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</si>
  <si>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</si>
  <si>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</si>
  <si>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</si>
  <si>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</si>
  <si>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</si>
  <si>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</si>
  <si>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</si>
  <si>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</si>
  <si>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</si>
  <si>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</si>
  <si>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</si>
  <si>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</si>
  <si>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</si>
  <si>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</si>
  <si>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</si>
  <si>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</si>
  <si>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</si>
  <si>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</si>
  <si>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</si>
  <si>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</si>
  <si>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</si>
  <si>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</si>
  <si>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</si>
  <si>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</si>
  <si>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</si>
  <si>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</si>
  <si>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</si>
  <si>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</si>
  <si>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</si>
  <si>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</si>
  <si>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</si>
  <si>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</si>
  <si>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</si>
  <si>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</si>
  <si>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</si>
  <si>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</si>
  <si>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</si>
  <si>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</si>
  <si>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</si>
  <si>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</si>
  <si>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</si>
  <si>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</si>
  <si>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</si>
  <si>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</si>
  <si>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</si>
  <si>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</si>
  <si>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</si>
  <si>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</si>
  <si>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</si>
  <si>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</si>
  <si>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</si>
  <si>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</si>
  <si>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</si>
  <si>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</si>
  <si>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</si>
  <si>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</si>
  <si>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</si>
  <si>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</si>
  <si>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</si>
  <si>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</si>
  <si>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</si>
  <si>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</si>
  <si>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</si>
  <si>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</si>
  <si>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</si>
  <si>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</si>
  <si>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</si>
  <si>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</si>
  <si>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</si>
  <si>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</si>
  <si>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</si>
  <si>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</si>
  <si>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</si>
  <si>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</si>
  <si>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</si>
  <si>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</si>
  <si>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</si>
  <si>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</si>
  <si>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</si>
  <si>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</si>
  <si>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</si>
  <si>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</si>
  <si>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</si>
  <si>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</si>
  <si>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</si>
  <si>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</si>
  <si>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</si>
  <si>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</si>
  <si>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</si>
  <si>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</si>
  <si>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</si>
  <si>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</si>
  <si>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</si>
  <si>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</si>
  <si>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</si>
  <si>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</si>
  <si>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</si>
  <si>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</si>
  <si>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</si>
  <si>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</si>
  <si>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</si>
  <si>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</si>
  <si>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</si>
  <si>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</si>
  <si>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</si>
  <si>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</si>
  <si>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</si>
  <si>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</si>
  <si>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</si>
  <si>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</si>
  <si>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</si>
  <si>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</si>
  <si>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</si>
  <si>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</si>
  <si>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</si>
  <si>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</si>
  <si>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</si>
  <si>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</si>
  <si>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</si>
  <si>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</si>
  <si>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</si>
  <si>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</si>
  <si>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</si>
  <si>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</si>
  <si>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</si>
  <si>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</si>
  <si>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</si>
  <si>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</si>
  <si>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</si>
  <si>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</si>
  <si>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</si>
  <si>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</si>
  <si>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</si>
  <si>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</si>
  <si>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</si>
  <si>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</si>
  <si>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</si>
  <si>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</si>
  <si>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</si>
  <si>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</si>
  <si>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</si>
  <si>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</si>
  <si>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</si>
  <si>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</si>
  <si>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</si>
  <si>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</si>
  <si>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</si>
  <si>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</si>
  <si>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</si>
  <si>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</si>
  <si>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</si>
  <si>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</si>
  <si>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</si>
  <si>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</si>
  <si>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</si>
  <si>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</si>
  <si>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</si>
  <si>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</si>
  <si>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</si>
  <si>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</si>
  <si>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</si>
  <si>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</si>
  <si>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</si>
  <si>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</si>
  <si>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</si>
  <si>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</si>
  <si>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</si>
  <si>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</si>
  <si>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</si>
  <si>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</si>
  <si>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</si>
  <si>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</si>
  <si>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</si>
  <si>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</si>
  <si>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</si>
  <si>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</si>
  <si>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</si>
  <si>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</si>
  <si>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</si>
  <si>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</si>
  <si>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</si>
  <si>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</si>
  <si>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</si>
  <si>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</si>
  <si>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</si>
  <si>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</si>
  <si>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</si>
  <si>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</si>
  <si>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</si>
  <si>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</si>
  <si>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</si>
  <si>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</si>
  <si>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</si>
  <si>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</si>
  <si>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</si>
  <si>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</si>
  <si>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</si>
  <si>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</si>
  <si>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</si>
  <si>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</si>
  <si>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</si>
  <si>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</si>
  <si>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</si>
  <si>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</si>
  <si>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</si>
  <si>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</si>
  <si>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</si>
  <si>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</si>
  <si>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</si>
  <si>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</si>
  <si>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</si>
  <si>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</si>
  <si>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</si>
  <si>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</si>
  <si>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</si>
  <si>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</si>
  <si>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</si>
  <si>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</si>
  <si>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</si>
  <si>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</si>
  <si>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</si>
  <si>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</si>
  <si>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</si>
  <si>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</si>
  <si>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</si>
  <si>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</si>
  <si>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</si>
  <si>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</si>
  <si>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</si>
  <si>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</si>
  <si>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</si>
  <si>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</si>
  <si>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</si>
  <si>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</si>
  <si>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</si>
  <si>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</si>
  <si>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</si>
  <si>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</si>
  <si>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</si>
  <si>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</si>
  <si>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</si>
  <si>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</si>
  <si>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</si>
  <si>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</si>
  <si>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</si>
  <si>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</si>
  <si>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</si>
  <si>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</si>
  <si>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</si>
  <si>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</si>
  <si>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</si>
  <si>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</si>
  <si>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</si>
  <si>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</si>
  <si>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</si>
  <si>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</si>
  <si>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</si>
  <si>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</si>
  <si>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</si>
  <si>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</si>
  <si>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</si>
  <si>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</si>
  <si>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</si>
  <si>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</si>
  <si>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</si>
  <si>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</si>
  <si>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</si>
  <si>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</si>
  <si>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</si>
  <si>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</si>
  <si>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</si>
  <si>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</si>
  <si>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</si>
  <si>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</si>
  <si>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</si>
  <si>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</si>
  <si>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</si>
  <si>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</si>
  <si>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</si>
  <si>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</si>
  <si>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</si>
  <si>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</si>
  <si>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</si>
  <si>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</si>
  <si>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</si>
  <si>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</si>
  <si>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</si>
  <si>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</si>
  <si>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</si>
  <si>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</si>
  <si>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</si>
  <si>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</si>
  <si>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</si>
  <si>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</si>
  <si>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</si>
  <si>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</si>
  <si>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</si>
  <si>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</si>
  <si>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</si>
  <si>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</si>
  <si>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</si>
  <si>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</si>
  <si>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</si>
  <si>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</si>
  <si>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</si>
  <si>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</si>
  <si>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</si>
  <si>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</si>
  <si>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</si>
  <si>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</si>
  <si>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</si>
  <si>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</si>
  <si>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</si>
  <si>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</si>
  <si>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</si>
  <si>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</si>
  <si>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</si>
  <si>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</si>
  <si>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</si>
  <si>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</si>
  <si>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</si>
  <si>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</si>
  <si>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</si>
  <si>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</si>
  <si>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</si>
  <si>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</si>
  <si>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</si>
  <si>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</si>
  <si>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</si>
  <si>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</si>
  <si>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</si>
  <si>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</si>
  <si>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</si>
  <si>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</si>
  <si>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</si>
  <si>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</si>
  <si>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</si>
  <si>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</si>
  <si>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</si>
  <si>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</si>
  <si>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</si>
  <si>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</si>
  <si>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</si>
  <si>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</si>
  <si>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</si>
  <si>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</si>
  <si>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</si>
  <si>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</si>
  <si>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</si>
  <si>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</si>
  <si>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</si>
  <si>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</si>
  <si>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</si>
  <si>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</si>
  <si>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</si>
  <si>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</si>
  <si>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</si>
  <si>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</si>
  <si>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</si>
  <si>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</si>
  <si>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</si>
  <si>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</si>
  <si>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</si>
  <si>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</si>
  <si>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</si>
  <si>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</si>
  <si>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</si>
  <si>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</si>
  <si>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</si>
  <si>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</si>
  <si>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</si>
  <si>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</si>
  <si>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</si>
  <si>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</si>
  <si>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</si>
  <si>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</si>
  <si>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</si>
  <si>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</si>
  <si>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</si>
  <si>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</si>
  <si>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</si>
  <si>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</si>
  <si>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</si>
  <si>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</si>
  <si>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</si>
  <si>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</si>
  <si>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</si>
  <si>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</si>
  <si>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</si>
  <si>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</si>
  <si>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</si>
  <si>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</si>
  <si>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</si>
  <si>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</si>
  <si>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</si>
  <si>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</si>
  <si>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</si>
  <si>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</si>
  <si>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</si>
  <si>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</si>
  <si>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</si>
  <si>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</si>
  <si>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</si>
  <si>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</si>
  <si>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</si>
  <si>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</si>
  <si>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</si>
  <si>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</si>
  <si>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</si>
  <si>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</si>
  <si>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</si>
  <si>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</si>
  <si>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</si>
  <si>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</si>
  <si>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</si>
  <si>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</si>
  <si>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</si>
  <si>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</si>
  <si>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</si>
  <si>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</si>
  <si>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</si>
  <si>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</si>
  <si>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</si>
  <si>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</si>
  <si>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</si>
  <si>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</si>
  <si>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</si>
  <si>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</si>
  <si>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</si>
  <si>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</si>
  <si>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</si>
  <si>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</si>
  <si>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</si>
  <si>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</si>
  <si>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</si>
  <si>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</si>
  <si>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</si>
  <si>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</si>
  <si>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</si>
  <si>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</si>
  <si>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</si>
  <si>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</si>
  <si>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</si>
  <si>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</si>
  <si>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</si>
  <si>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</si>
  <si>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</si>
  <si>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</si>
  <si>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</si>
  <si>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</si>
  <si>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</si>
  <si>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</si>
  <si>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</si>
  <si>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</si>
  <si>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</si>
  <si>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</si>
  <si>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</si>
  <si>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</si>
  <si>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</si>
  <si>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</si>
  <si>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</si>
  <si>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</si>
  <si>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</si>
  <si>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</si>
  <si>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</si>
  <si>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</si>
  <si>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</si>
  <si>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</si>
  <si>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</si>
  <si>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</si>
  <si>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</si>
  <si>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</si>
  <si>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</si>
  <si>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</si>
  <si>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</si>
  <si>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</si>
  <si>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</si>
  <si>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</si>
  <si>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</si>
  <si>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</si>
  <si>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</si>
  <si>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</si>
  <si>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</si>
  <si>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</si>
  <si>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</si>
  <si>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</si>
  <si>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</si>
  <si>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</si>
  <si>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</si>
  <si>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</si>
  <si>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</si>
  <si>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</si>
  <si>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</si>
  <si>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</si>
  <si>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</si>
  <si>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</si>
  <si>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</si>
  <si>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</si>
  <si>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</si>
  <si>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</si>
  <si>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</si>
  <si>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</si>
  <si>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</si>
  <si>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</si>
  <si>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</si>
  <si>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</si>
  <si>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</si>
  <si>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</si>
  <si>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</si>
  <si>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</si>
  <si>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</si>
  <si>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</si>
  <si>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</si>
  <si>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</si>
  <si>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</si>
  <si>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</si>
  <si>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</si>
  <si>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</si>
  <si>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</si>
  <si>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</si>
  <si>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</si>
  <si>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</si>
  <si>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</si>
  <si>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</si>
  <si>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</si>
  <si>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</si>
  <si>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</si>
  <si>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</si>
  <si>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</si>
  <si>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</si>
  <si>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</si>
  <si>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</si>
  <si>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</si>
  <si>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</si>
  <si>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</si>
  <si>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</si>
  <si>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</si>
  <si>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</si>
  <si>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</si>
  <si>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</si>
  <si>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</si>
  <si>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</si>
  <si>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</si>
  <si>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</si>
  <si>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</si>
  <si>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</si>
  <si>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</si>
  <si>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</si>
  <si>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</si>
  <si>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</si>
  <si>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</si>
  <si>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</si>
  <si>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</si>
  <si>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</si>
  <si>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</si>
  <si>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</si>
  <si>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</si>
  <si>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</si>
  <si>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</si>
  <si>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</si>
  <si>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</si>
  <si>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</si>
  <si>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</si>
  <si>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</si>
  <si>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</si>
  <si>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</si>
  <si>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</si>
  <si>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</si>
  <si>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</si>
  <si>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</si>
  <si>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</si>
  <si>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</si>
  <si>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</si>
  <si>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</si>
  <si>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</si>
  <si>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</si>
  <si>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</si>
  <si>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</si>
  <si>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</si>
  <si>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</si>
  <si>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</si>
  <si>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</si>
  <si>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</si>
  <si>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</si>
  <si>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</si>
  <si>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</si>
  <si>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</si>
  <si>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</si>
  <si>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</si>
  <si>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</si>
  <si>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</si>
  <si>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</si>
  <si>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</si>
  <si>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</si>
  <si>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</si>
  <si>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</si>
  <si>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</si>
  <si>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</si>
  <si>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</si>
  <si>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</si>
  <si>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</si>
  <si>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</si>
  <si>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</si>
  <si>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</si>
  <si>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</si>
  <si>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</si>
  <si>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</si>
  <si>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</si>
  <si>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</si>
  <si>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</si>
  <si>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</si>
  <si>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</si>
  <si>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</si>
  <si>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</si>
  <si>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</si>
  <si>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</si>
  <si>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</si>
  <si>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</si>
  <si>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</si>
  <si>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</si>
  <si>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</si>
  <si>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</si>
  <si>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</si>
  <si>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</si>
  <si>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</si>
  <si>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</si>
  <si>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</si>
  <si>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</si>
  <si>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</si>
  <si>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</si>
  <si>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</si>
  <si>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</si>
  <si>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</si>
  <si>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</si>
  <si>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</si>
  <si>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</si>
  <si>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</si>
  <si>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</si>
  <si>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</si>
  <si>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</si>
  <si>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</si>
  <si>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</si>
  <si>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</si>
  <si>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</si>
  <si>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</si>
  <si>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</si>
  <si>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</si>
  <si>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</si>
  <si>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</si>
  <si>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</si>
  <si>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</si>
  <si>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</si>
  <si>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</si>
  <si>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</si>
  <si>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</si>
  <si>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</si>
  <si>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</si>
  <si>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</si>
  <si>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</si>
  <si>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</si>
  <si>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</si>
  <si>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</si>
  <si>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</si>
  <si>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</si>
  <si>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</si>
  <si>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</si>
  <si>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</si>
  <si>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</si>
  <si>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</si>
  <si>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</si>
  <si>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</si>
  <si>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</si>
  <si>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</si>
  <si>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</si>
  <si>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</si>
  <si>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</si>
  <si>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</si>
  <si>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</si>
  <si>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</si>
  <si>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</si>
  <si>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</si>
  <si>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</si>
  <si>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</si>
  <si>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</si>
  <si>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</si>
  <si>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</si>
  <si>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</si>
  <si>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</si>
  <si>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</si>
  <si>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</si>
  <si>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</si>
  <si>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</si>
  <si>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</si>
  <si>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</si>
  <si>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</si>
  <si>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</si>
  <si>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</si>
  <si>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</si>
  <si>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</si>
  <si>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</si>
  <si>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</si>
  <si>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</si>
  <si>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</si>
  <si>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</si>
  <si>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</si>
  <si>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</si>
  <si>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</si>
  <si>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</si>
  <si>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</si>
  <si>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</si>
  <si>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</si>
  <si>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</si>
  <si>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</si>
  <si>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</si>
  <si>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</si>
  <si>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</si>
  <si>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</si>
  <si>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</si>
  <si>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</si>
  <si>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</si>
  <si>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</si>
  <si>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</si>
  <si>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</si>
  <si>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</si>
  <si>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</si>
  <si>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</si>
  <si>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</si>
  <si>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</si>
  <si>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</si>
  <si>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</si>
  <si>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</si>
  <si>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</si>
  <si>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</si>
  <si>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</si>
  <si>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</si>
  <si>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</si>
  <si>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</si>
  <si>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</si>
  <si>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</si>
  <si>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</si>
  <si>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</si>
  <si>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</si>
  <si>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</si>
  <si>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</si>
  <si>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</si>
  <si>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</si>
  <si>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</si>
  <si>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</si>
  <si>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</si>
  <si>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</si>
  <si>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</si>
  <si>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</si>
  <si>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</si>
  <si>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</si>
  <si>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</si>
  <si>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</si>
  <si>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</si>
  <si>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</si>
  <si>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</si>
  <si>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</si>
  <si>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</si>
  <si>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</si>
  <si>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</si>
  <si>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</si>
  <si>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</si>
  <si>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</si>
  <si>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</si>
  <si>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</si>
  <si>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</si>
  <si>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</si>
  <si>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</si>
  <si>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</si>
  <si>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</si>
  <si>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</si>
  <si>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</si>
  <si>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</si>
  <si>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</si>
  <si>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</si>
  <si>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</si>
  <si>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</si>
  <si>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</si>
  <si>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</si>
  <si>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</si>
  <si>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</si>
  <si>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</si>
  <si>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</si>
  <si>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</si>
  <si>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</si>
  <si>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</si>
  <si>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</si>
  <si>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</si>
  <si>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</si>
  <si>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</si>
  <si>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</si>
  <si>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</si>
  <si>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</si>
  <si>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</si>
  <si>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</si>
  <si>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</si>
  <si>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</si>
  <si>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</si>
  <si>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</si>
  <si>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</si>
  <si>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</si>
  <si>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</si>
  <si>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</si>
  <si>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</si>
  <si>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</si>
  <si>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</si>
  <si>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</si>
  <si>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</si>
  <si>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</si>
  <si>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</si>
  <si>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</si>
  <si>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</si>
  <si>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</si>
  <si>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</si>
  <si>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</si>
  <si>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</si>
  <si>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</si>
  <si>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</si>
  <si>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</si>
  <si>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</si>
  <si>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</si>
  <si>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</si>
  <si>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</si>
  <si>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</si>
  <si>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</si>
  <si>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</si>
  <si>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</si>
  <si>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</si>
  <si>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</si>
  <si>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</si>
  <si>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</si>
  <si>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</si>
  <si>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</si>
  <si>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</si>
  <si>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</si>
  <si>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</si>
  <si>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</si>
  <si>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</si>
  <si>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</si>
  <si>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</si>
  <si>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</si>
  <si>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</si>
  <si>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</si>
  <si>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</si>
  <si>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</si>
  <si>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</si>
  <si>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</si>
  <si>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</si>
  <si>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</si>
  <si>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</si>
  <si>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</si>
  <si>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</si>
  <si>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</si>
  <si>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</si>
  <si>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</si>
  <si>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</si>
  <si>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</si>
  <si>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</si>
  <si>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</si>
  <si>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</si>
  <si>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</si>
  <si>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</si>
  <si>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</si>
  <si>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</si>
  <si>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</si>
  <si>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</si>
  <si>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</si>
  <si>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</si>
  <si>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</si>
  <si>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</si>
  <si>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</si>
  <si>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</si>
  <si>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</si>
  <si>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</si>
  <si>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</si>
  <si>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</si>
  <si>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</si>
  <si>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</si>
  <si>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</si>
  <si>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</si>
  <si>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</si>
  <si>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</si>
  <si>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</si>
  <si>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</si>
  <si>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</si>
  <si>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</si>
  <si>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</si>
  <si>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</si>
  <si>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</si>
  <si>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</si>
  <si>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</si>
  <si>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</si>
  <si>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</si>
  <si>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</si>
  <si>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</si>
  <si>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</si>
  <si>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</si>
  <si>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</si>
  <si>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</si>
  <si>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</si>
  <si>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</si>
  <si>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</si>
  <si>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</si>
  <si>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</si>
  <si>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</si>
  <si>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</si>
  <si>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</si>
  <si>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</si>
  <si>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</si>
  <si>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</si>
  <si>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</si>
  <si>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</si>
  <si>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</si>
  <si>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</si>
  <si>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</si>
  <si>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</si>
  <si>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</si>
  <si>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</si>
  <si>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</si>
  <si>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</si>
  <si>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</si>
  <si>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</si>
  <si>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</si>
  <si>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</si>
  <si>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</si>
  <si>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</si>
  <si>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</si>
  <si>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</si>
  <si>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</si>
  <si>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</si>
  <si>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</si>
  <si>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</si>
  <si>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</si>
  <si>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</si>
  <si>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</si>
  <si>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</si>
  <si>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</si>
  <si>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</si>
  <si>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</si>
  <si>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</si>
  <si>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</si>
  <si>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</si>
  <si>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</si>
  <si>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</si>
  <si>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</si>
  <si>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</si>
  <si>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</si>
  <si>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</si>
  <si>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</si>
  <si>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</si>
  <si>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</si>
  <si>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</si>
  <si>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</si>
  <si>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</si>
  <si>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</si>
  <si>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</si>
  <si>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</si>
  <si>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</si>
  <si>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</si>
  <si>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</si>
  <si>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</si>
  <si>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</si>
  <si>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</si>
  <si>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</si>
  <si>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</si>
  <si>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</si>
  <si>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</si>
  <si>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</si>
  <si>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</si>
  <si>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</si>
  <si>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</si>
  <si>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</si>
  <si>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</si>
  <si>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</si>
  <si>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</si>
  <si>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</si>
  <si>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</si>
  <si>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</si>
  <si>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</si>
  <si>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</si>
  <si>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</si>
  <si>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</si>
  <si>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</si>
  <si>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</si>
  <si>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</si>
  <si>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</si>
  <si>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</si>
  <si>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</si>
  <si>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</si>
  <si>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</si>
  <si>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</si>
  <si>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</si>
  <si>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</si>
  <si>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</si>
  <si>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</si>
  <si>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</si>
  <si>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</si>
  <si>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</si>
  <si>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</si>
  <si>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</si>
  <si>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</si>
  <si>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</si>
  <si>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</si>
  <si>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</si>
  <si>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</si>
  <si>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</si>
  <si>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</si>
  <si>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</si>
  <si>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</si>
  <si>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</si>
  <si>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</si>
  <si>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</si>
  <si>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</si>
  <si>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</si>
  <si>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</si>
  <si>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</si>
  <si>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</si>
  <si>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</si>
  <si>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</si>
  <si>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</si>
  <si>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</si>
  <si>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</si>
  <si>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</si>
  <si>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</si>
  <si>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</si>
  <si>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</si>
  <si>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</si>
  <si>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</si>
  <si>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</si>
  <si>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</si>
  <si>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</si>
  <si>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</si>
  <si>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</si>
  <si>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</si>
  <si>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</si>
  <si>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</si>
  <si>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</si>
  <si>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</si>
  <si>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</si>
  <si>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</si>
  <si>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</si>
  <si>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</si>
  <si>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</si>
  <si>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</si>
  <si>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</si>
  <si>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</si>
  <si>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</si>
  <si>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</si>
  <si>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</si>
  <si>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</si>
  <si>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</si>
  <si>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</si>
  <si>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</si>
  <si>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</si>
  <si>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</si>
  <si>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</si>
  <si>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</si>
  <si>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</si>
  <si>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</si>
  <si>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</si>
  <si>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</si>
  <si>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</si>
  <si>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</si>
  <si>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</si>
  <si>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</si>
  <si>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</si>
  <si>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</si>
  <si>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</si>
  <si>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</si>
  <si>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</si>
  <si>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</si>
  <si>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</si>
  <si>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</si>
  <si>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</si>
  <si>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</si>
  <si>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</si>
  <si>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</si>
  <si>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</si>
  <si>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</si>
  <si>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</si>
  <si>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</si>
  <si>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</si>
  <si>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</si>
  <si>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</si>
  <si>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</si>
  <si>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</si>
  <si>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</si>
  <si>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</si>
  <si>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</si>
  <si>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</si>
  <si>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</si>
  <si>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</si>
  <si>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</si>
  <si>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</si>
  <si>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</si>
  <si>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</si>
  <si>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</si>
  <si>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</si>
  <si>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</si>
  <si>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</si>
  <si>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</si>
  <si>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</si>
  <si>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</si>
  <si>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</si>
  <si>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</si>
  <si>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</si>
  <si>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</si>
  <si>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</si>
  <si>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</si>
  <si>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</si>
  <si>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</si>
  <si>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</si>
  <si>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</si>
  <si>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</si>
  <si>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</si>
  <si>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</si>
  <si>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</si>
  <si>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</si>
  <si>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</si>
  <si>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</si>
  <si>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</si>
  <si>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</si>
  <si>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</si>
  <si>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</si>
  <si>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</si>
  <si>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</si>
  <si>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</si>
  <si>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</si>
  <si>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</si>
  <si>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</si>
  <si>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</si>
  <si>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</si>
  <si>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</si>
  <si>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</si>
  <si>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</si>
  <si>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</si>
  <si>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</si>
  <si>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</si>
  <si>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</si>
  <si>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</si>
  <si>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</si>
  <si>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</si>
  <si>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</si>
  <si>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</si>
  <si>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</si>
  <si>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</si>
  <si>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</si>
  <si>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</si>
  <si>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</si>
  <si>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</si>
  <si>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</si>
  <si>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</si>
  <si>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</si>
  <si>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</si>
  <si>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</si>
  <si>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</si>
  <si>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</si>
  <si>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</si>
  <si>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</si>
  <si>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</si>
  <si>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</si>
  <si>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</si>
  <si>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</si>
  <si>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</si>
  <si>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</si>
  <si>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</si>
  <si>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</si>
  <si>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</si>
  <si>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</si>
  <si>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</si>
  <si>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</si>
  <si>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</si>
  <si>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</si>
  <si>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</si>
  <si>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</si>
  <si>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</si>
  <si>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</si>
  <si>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</si>
  <si>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</si>
  <si>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</si>
  <si>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</si>
  <si>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</si>
  <si>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</si>
  <si>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</si>
  <si>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</si>
  <si>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</si>
  <si>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</si>
  <si>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</si>
  <si>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</si>
  <si>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</si>
  <si>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</si>
  <si>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</si>
  <si>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</si>
  <si>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</si>
  <si>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</si>
  <si>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</si>
  <si>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</si>
  <si>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</si>
  <si>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</si>
  <si>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</si>
  <si>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</si>
  <si>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</si>
  <si>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</si>
  <si>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</si>
  <si>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</si>
  <si>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</si>
  <si>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</si>
  <si>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</si>
  <si>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</si>
  <si>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</si>
  <si>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</si>
  <si>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</si>
  <si>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</si>
  <si>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</si>
  <si>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</si>
  <si>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</si>
  <si>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</si>
  <si>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</si>
  <si>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</si>
  <si>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</si>
  <si>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</si>
  <si>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</si>
  <si>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</si>
  <si>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</si>
  <si>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</si>
  <si>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</si>
  <si>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</si>
  <si>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</si>
  <si>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</si>
  <si>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</si>
  <si>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</si>
  <si>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</si>
  <si>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</si>
  <si>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</si>
  <si>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</si>
  <si>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</si>
  <si>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</si>
  <si>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</si>
  <si>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</si>
  <si>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</si>
  <si>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</si>
  <si>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</si>
  <si>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</si>
  <si>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</si>
  <si>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</si>
  <si>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</si>
  <si>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</si>
  <si>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</si>
  <si>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</si>
  <si>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</si>
  <si>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</si>
  <si>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</si>
  <si>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</si>
  <si>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</si>
  <si>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</si>
  <si>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</si>
  <si>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</si>
  <si>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</si>
  <si>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</si>
  <si>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</si>
  <si>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</si>
  <si>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</si>
  <si>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</si>
  <si>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</si>
  <si>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</si>
  <si>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</si>
  <si>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</si>
  <si>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</si>
  <si>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</si>
  <si>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</si>
  <si>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</si>
  <si>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</si>
  <si>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</si>
  <si>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</si>
  <si>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</si>
  <si>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</si>
  <si>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</si>
  <si>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</si>
  <si>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</si>
  <si>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</si>
  <si>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</si>
  <si>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</si>
  <si>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</si>
  <si>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</si>
  <si>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</si>
  <si>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</si>
  <si>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</si>
  <si>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</si>
  <si>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</si>
  <si>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</si>
  <si>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</si>
  <si>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</si>
  <si>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</si>
  <si>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</si>
  <si>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</si>
  <si>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</si>
  <si>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</si>
  <si>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</si>
  <si>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</si>
  <si>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</si>
  <si>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</si>
  <si>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</si>
  <si>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</si>
  <si>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</si>
  <si>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</si>
  <si>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</si>
  <si>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</si>
  <si>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</si>
  <si>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</si>
  <si>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</si>
  <si>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</si>
  <si>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</si>
  <si>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</si>
  <si>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</si>
  <si>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</si>
  <si>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</si>
  <si>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</si>
  <si>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</si>
  <si>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</si>
  <si>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</si>
  <si>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</si>
  <si>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</si>
  <si>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</si>
  <si>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</si>
  <si>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</si>
  <si>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</si>
  <si>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</si>
  <si>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</si>
  <si>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</si>
  <si>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</si>
  <si>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</si>
  <si>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</si>
  <si>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</si>
  <si>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</si>
  <si>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</si>
  <si>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</si>
  <si>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</si>
  <si>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</si>
  <si>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</si>
  <si>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</si>
  <si>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</si>
  <si>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</si>
  <si>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</si>
  <si>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</si>
  <si>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</si>
  <si>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</si>
  <si>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</si>
  <si>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</si>
  <si>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</si>
  <si>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</si>
  <si>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</si>
  <si>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</si>
  <si>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</si>
  <si>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</si>
  <si>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</si>
  <si>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</si>
  <si>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</si>
  <si>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</si>
  <si>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</si>
  <si>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</si>
  <si>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</si>
  <si>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</si>
  <si>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</si>
  <si>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</si>
  <si>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</si>
  <si>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</si>
  <si>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</si>
  <si>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</si>
  <si>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</si>
  <si>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</si>
  <si>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</si>
  <si>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</si>
  <si>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</si>
  <si>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</si>
  <si>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</si>
  <si>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</si>
  <si>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</si>
  <si>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</si>
  <si>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</si>
  <si>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</si>
  <si>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</si>
  <si>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</si>
  <si>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</si>
  <si>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</si>
  <si>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</si>
  <si>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</si>
  <si>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</si>
  <si>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</si>
  <si>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</si>
  <si>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</si>
  <si>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</si>
  <si>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</si>
  <si>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</si>
  <si>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</si>
  <si>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</si>
  <si>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</si>
  <si>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</si>
  <si>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</si>
  <si>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</si>
  <si>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</si>
  <si>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</si>
  <si>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</si>
  <si>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</si>
  <si>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</si>
  <si>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</si>
  <si>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</si>
  <si>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</si>
  <si>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</si>
  <si>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</si>
  <si>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</si>
  <si>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</si>
  <si>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</si>
  <si>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</si>
  <si>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</si>
  <si>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</si>
  <si>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</si>
  <si>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</si>
  <si>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</si>
  <si>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</si>
  <si>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</si>
  <si>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</si>
  <si>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</si>
  <si>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</si>
  <si>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</si>
  <si>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</si>
  <si>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</si>
  <si>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</si>
  <si>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</si>
  <si>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</si>
  <si>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</si>
  <si>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</si>
  <si>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</si>
  <si>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</si>
  <si>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</si>
  <si>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</si>
  <si>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</si>
  <si>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</si>
  <si>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</si>
  <si>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</si>
  <si>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</si>
  <si>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</si>
  <si>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</si>
  <si>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</si>
  <si>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</si>
  <si>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</si>
  <si>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</si>
  <si>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</si>
  <si>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</si>
  <si>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</si>
  <si>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</si>
  <si>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</si>
  <si>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</si>
  <si>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</si>
  <si>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</si>
  <si>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</si>
  <si>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</si>
  <si>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</si>
  <si>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</si>
  <si>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</si>
  <si>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</si>
  <si>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</si>
  <si>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</si>
  <si>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</si>
  <si>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</si>
  <si>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</si>
  <si>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</si>
  <si>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</si>
  <si>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</si>
  <si>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</si>
  <si>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</si>
  <si>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</si>
  <si>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</si>
  <si>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</si>
  <si>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</si>
  <si>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</si>
  <si>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</si>
  <si>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</si>
  <si>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</si>
  <si>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</si>
  <si>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</si>
  <si>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</si>
  <si>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</si>
  <si>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</si>
  <si>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</si>
  <si>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</si>
  <si>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</si>
  <si>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</si>
  <si>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</si>
  <si>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</si>
  <si>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</si>
  <si>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</si>
  <si>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</si>
  <si>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</si>
  <si>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</si>
  <si>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</si>
  <si>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</si>
  <si>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</si>
  <si>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</si>
  <si>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</si>
  <si>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</si>
  <si>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</si>
  <si>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</si>
  <si>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</si>
  <si>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</si>
  <si>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</si>
  <si>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</si>
  <si>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</si>
  <si>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</si>
  <si>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</si>
  <si>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</si>
  <si>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</si>
  <si>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</si>
  <si>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</si>
  <si>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</si>
  <si>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</si>
  <si>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</si>
  <si>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</si>
  <si>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</si>
  <si>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</si>
  <si>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</si>
  <si>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</si>
  <si>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</si>
  <si>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</si>
  <si>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</si>
  <si>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</si>
  <si>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</si>
  <si>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</si>
  <si>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</si>
  <si>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</si>
  <si>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</si>
  <si>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</si>
  <si>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</si>
  <si>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</si>
  <si>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</si>
  <si>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</si>
  <si>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</si>
  <si>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</si>
  <si>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</si>
  <si>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</si>
  <si>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</si>
  <si>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</si>
  <si>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</si>
  <si>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</si>
  <si>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</si>
  <si>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</si>
  <si>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</si>
  <si>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</si>
  <si>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</si>
  <si>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</si>
  <si>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</si>
  <si>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</si>
  <si>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</si>
  <si>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</si>
  <si>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</si>
  <si>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</si>
  <si>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</si>
  <si>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</si>
  <si>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</si>
  <si>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</si>
  <si>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</si>
  <si>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</si>
  <si>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</si>
  <si>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</si>
  <si>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</si>
  <si>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</si>
  <si>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</si>
  <si>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</si>
  <si>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</si>
  <si>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</si>
  <si>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</si>
  <si>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</si>
  <si>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</si>
  <si>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</si>
  <si>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</si>
  <si>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</si>
  <si>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</si>
  <si>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</si>
  <si>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</si>
  <si>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</si>
  <si>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</si>
  <si>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</si>
  <si>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</si>
  <si>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</si>
  <si>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</si>
  <si>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</si>
  <si>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</si>
  <si>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</si>
  <si>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</si>
  <si>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</si>
  <si>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</si>
  <si>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</si>
  <si>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</si>
  <si>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</si>
  <si>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</si>
  <si>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</si>
  <si>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</si>
  <si>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</si>
  <si>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</si>
  <si>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</si>
  <si>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</si>
  <si>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</si>
  <si>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</si>
  <si>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</si>
  <si>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</si>
  <si>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</si>
  <si>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</si>
  <si>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</si>
  <si>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</si>
  <si>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</si>
  <si>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</si>
  <si>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</si>
  <si>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</si>
  <si>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</si>
  <si>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</si>
  <si>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</si>
  <si>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</si>
  <si>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</si>
  <si>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</si>
  <si>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</si>
  <si>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</si>
  <si>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</si>
  <si>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</si>
  <si>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</si>
  <si>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</si>
  <si>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</si>
  <si>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</si>
  <si>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</si>
  <si>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</si>
  <si>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</si>
  <si>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</si>
  <si>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</si>
  <si>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</si>
  <si>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</si>
  <si>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</si>
  <si>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</si>
  <si>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</si>
  <si>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</si>
  <si>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</si>
  <si>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</si>
  <si>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</si>
  <si>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</si>
  <si>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</si>
  <si>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</si>
  <si>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</si>
  <si>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</si>
  <si>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</si>
  <si>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</si>
  <si>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</si>
  <si>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</si>
  <si>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</si>
  <si>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</si>
  <si>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</si>
  <si>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</si>
  <si>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</si>
  <si>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</si>
  <si>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</si>
  <si>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</si>
  <si>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</si>
  <si>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</si>
  <si>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</si>
  <si>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</si>
  <si>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</si>
  <si>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</si>
  <si>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</si>
  <si>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</si>
  <si>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</si>
  <si>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</si>
  <si>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</si>
  <si>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</si>
  <si>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</si>
  <si>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</si>
  <si>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</si>
  <si>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</si>
  <si>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</si>
  <si>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</si>
  <si>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</si>
  <si>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</si>
  <si>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</si>
  <si>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</si>
  <si>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</si>
  <si>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</si>
  <si>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</si>
  <si>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</si>
  <si>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</si>
  <si>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</si>
  <si>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</si>
  <si>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</si>
  <si>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</si>
  <si>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</si>
  <si>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</si>
  <si>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</si>
  <si>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</si>
  <si>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</si>
  <si>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</si>
  <si>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</si>
  <si>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</si>
  <si>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</si>
  <si>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</si>
  <si>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</si>
  <si>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</si>
  <si>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</si>
  <si>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</si>
  <si>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</si>
  <si>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</si>
  <si>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</si>
  <si>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</si>
  <si>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</si>
  <si>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</si>
  <si>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</si>
  <si>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</si>
  <si>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</si>
  <si>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</si>
  <si>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</si>
  <si>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</si>
  <si>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</si>
  <si>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</si>
  <si>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</si>
  <si>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</si>
  <si>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</si>
  <si>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</si>
  <si>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</si>
  <si>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</si>
  <si>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</si>
  <si>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</si>
  <si>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</si>
  <si>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</si>
  <si>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</si>
  <si>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</si>
  <si>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</si>
  <si>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</si>
  <si>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</si>
  <si>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</si>
  <si>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</si>
  <si>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</si>
  <si>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</si>
  <si>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</si>
  <si>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</si>
  <si>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</si>
  <si>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</si>
  <si>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</si>
  <si>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</si>
  <si>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</si>
  <si>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</si>
  <si>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</si>
  <si>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</si>
  <si>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</si>
  <si>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</si>
  <si>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</si>
  <si>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</si>
  <si>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</si>
  <si>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</si>
  <si>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</si>
  <si>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</si>
  <si>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</si>
  <si>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</si>
  <si>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</si>
  <si>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</si>
  <si>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</si>
  <si>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</si>
  <si>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</si>
  <si>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</si>
  <si>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</si>
  <si>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</si>
  <si>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</si>
  <si>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</si>
  <si>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</si>
  <si>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</si>
  <si>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</si>
  <si>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</si>
  <si>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</si>
  <si>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</si>
  <si>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</si>
  <si>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</si>
  <si>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</si>
  <si>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</si>
  <si>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</si>
  <si>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</si>
  <si>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</si>
  <si>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</si>
  <si>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</si>
  <si>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</si>
  <si>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</si>
  <si>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</si>
  <si>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</si>
  <si>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</si>
  <si>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</si>
  <si>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</si>
  <si>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</si>
  <si>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</si>
  <si>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</si>
  <si>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</si>
  <si>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</si>
  <si>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</si>
  <si>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</si>
  <si>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</si>
  <si>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</si>
  <si>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</si>
  <si>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</si>
  <si>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</si>
  <si>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</si>
  <si>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</si>
  <si>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</si>
  <si>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</si>
  <si>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</si>
  <si>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</si>
  <si>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</si>
  <si>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</si>
  <si>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</si>
  <si>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</si>
  <si>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</si>
  <si>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</si>
  <si>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</si>
  <si>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</si>
  <si>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</si>
  <si>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</si>
  <si>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</si>
  <si>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</si>
  <si>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</si>
  <si>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</si>
  <si>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</si>
  <si>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</si>
  <si>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</si>
  <si>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</si>
  <si>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</si>
  <si>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</si>
  <si>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</si>
  <si>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</si>
  <si>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</si>
  <si>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</si>
  <si>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</si>
  <si>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</si>
  <si>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</si>
  <si>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</si>
  <si>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</si>
  <si>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</si>
  <si>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</si>
  <si>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</si>
  <si>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</si>
  <si>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</si>
  <si>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</si>
  <si>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</si>
  <si>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</si>
  <si>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</si>
  <si>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</si>
  <si>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</si>
  <si>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</si>
  <si>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</si>
  <si>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</si>
  <si>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</si>
  <si>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</si>
  <si>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</si>
  <si>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</si>
  <si>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</si>
  <si>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</si>
  <si>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</si>
  <si>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</si>
  <si>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</si>
  <si>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</si>
  <si>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</si>
  <si>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</si>
  <si>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</si>
  <si>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</si>
  <si>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</si>
  <si>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</si>
  <si>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</si>
  <si>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</si>
  <si>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</si>
  <si>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</si>
  <si>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</si>
  <si>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</si>
  <si>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</si>
  <si>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</si>
  <si>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</si>
  <si>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</si>
  <si>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</si>
  <si>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</si>
  <si>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</si>
  <si>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</si>
  <si>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</si>
  <si>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</si>
  <si>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</si>
  <si>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</si>
  <si>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</si>
  <si>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</si>
  <si>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</si>
  <si>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</si>
  <si>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</si>
  <si>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</si>
  <si>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</si>
  <si>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</si>
  <si>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</si>
  <si>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</si>
  <si>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</si>
  <si>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</si>
  <si>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</si>
  <si>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</si>
  <si>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</si>
  <si>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</si>
  <si>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</si>
  <si>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</si>
  <si>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</si>
  <si>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</si>
  <si>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</si>
  <si>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</si>
  <si>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</si>
  <si>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</si>
  <si>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</si>
  <si>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</si>
  <si>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</si>
  <si>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</si>
  <si>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</si>
  <si>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</si>
  <si>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</si>
  <si>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</si>
  <si>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</si>
  <si>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</si>
  <si>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</si>
  <si>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</si>
  <si>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</si>
  <si>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</si>
  <si>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</si>
  <si>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</si>
  <si>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</si>
  <si>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</si>
  <si>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</si>
  <si>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</si>
  <si>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</si>
  <si>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</si>
  <si>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</si>
  <si>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</si>
  <si>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</si>
  <si>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</si>
  <si>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</si>
  <si>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</si>
  <si>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</si>
  <si>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</si>
  <si>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</si>
  <si>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</si>
  <si>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</si>
  <si>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</si>
  <si>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</si>
  <si>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</si>
  <si>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</si>
  <si>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</si>
  <si>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</si>
  <si>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</si>
  <si>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</si>
  <si>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</si>
  <si>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</si>
  <si>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</si>
  <si>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</si>
  <si>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</si>
  <si>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</si>
  <si>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</si>
  <si>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</si>
  <si>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</si>
  <si>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</si>
  <si>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</si>
  <si>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</si>
  <si>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</si>
  <si>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</si>
  <si>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</si>
  <si>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</si>
  <si>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</si>
  <si>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</si>
  <si>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</si>
  <si>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</si>
  <si>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</si>
  <si>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</si>
  <si>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</si>
  <si>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</si>
  <si>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</si>
  <si>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</si>
  <si>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</si>
  <si>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</si>
  <si>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</si>
  <si>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</si>
  <si>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</si>
  <si>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</si>
  <si>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</si>
  <si>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</si>
  <si>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</si>
  <si>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</si>
  <si>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</si>
  <si>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</si>
  <si>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</si>
  <si>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</si>
  <si>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</si>
  <si>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</si>
  <si>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</si>
  <si>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</si>
  <si>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</si>
  <si>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</si>
  <si>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</si>
  <si>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</si>
  <si>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</si>
  <si>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</si>
  <si>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</si>
  <si>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</si>
  <si>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</si>
  <si>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</si>
  <si>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 xml:space="preserve">Klein Hall CPAs </t>
  </si>
  <si>
    <t xml:space="preserve">Andrew Mace </t>
  </si>
  <si>
    <t xml:space="preserve">3957 75th Street </t>
  </si>
  <si>
    <t>IL</t>
  </si>
  <si>
    <t>Aurora</t>
  </si>
  <si>
    <t>630-898-5578</t>
  </si>
  <si>
    <t>630-225-5128</t>
  </si>
  <si>
    <t>066-003910</t>
  </si>
  <si>
    <t>amace@kleinhallcpa.com</t>
  </si>
  <si>
    <r>
      <t xml:space="preserve">The accompanying Schedule of Expenditures of Federal Awards includes the federal grant activity of Pennoyer school district 79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</si>
  <si>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Pennoyer School District 79 provided federal awards to subrecipients as follows:</t>
  </si>
  <si>
    <t>x</t>
  </si>
  <si>
    <t>DeKalb</t>
  </si>
  <si>
    <t>245 West Exchange St.</t>
  </si>
  <si>
    <t>Sycamore, Illinois</t>
  </si>
  <si>
    <t>cvogeler@thenia.org</t>
  </si>
  <si>
    <t>CLIC</t>
  </si>
  <si>
    <t>PMA ISDLAF</t>
  </si>
  <si>
    <t>Franczek</t>
  </si>
  <si>
    <t>Klein Hall CPAs</t>
  </si>
  <si>
    <t>SH:Assets-Liab 5-6</t>
  </si>
  <si>
    <t>$C$4</t>
  </si>
  <si>
    <t xml:space="preserve"> cw_map("BR","10-EF-&gt;A.1.  10")</t>
  </si>
  <si>
    <t>$C$5</t>
  </si>
  <si>
    <t xml:space="preserve"> cw_map("BR","10-EF-&gt;A.1.  20")</t>
  </si>
  <si>
    <t>$C$6</t>
  </si>
  <si>
    <t xml:space="preserve"> cw_map("BR","10-EF-&gt;A.1.  30")</t>
  </si>
  <si>
    <t>$C$7</t>
  </si>
  <si>
    <t xml:space="preserve"> cw_map("BR","10-EF-&gt;A.1.  40")</t>
  </si>
  <si>
    <t>$C$8</t>
  </si>
  <si>
    <t xml:space="preserve"> cw_map("BR","10-EF-&gt;A.1.  50")</t>
  </si>
  <si>
    <t>$C$9</t>
  </si>
  <si>
    <t xml:space="preserve"> cw_map("BR","10-EF-&gt;A.1.  60")</t>
  </si>
  <si>
    <t>$C$10</t>
  </si>
  <si>
    <t xml:space="preserve"> cw_map("BR","10-EF-&gt;A.1.  70")</t>
  </si>
  <si>
    <t>$C$11</t>
  </si>
  <si>
    <t xml:space="preserve"> cw_map("BR","10-EF-&gt;A.1.  80")</t>
  </si>
  <si>
    <t>$C$12</t>
  </si>
  <si>
    <t xml:space="preserve"> cw_map("BR","10-EF-&gt;A.1.  90")</t>
  </si>
  <si>
    <t>$C$25</t>
  </si>
  <si>
    <t xml:space="preserve"> cw_map("BR","10-EF-&gt;A.4.  10")</t>
  </si>
  <si>
    <t>$C$26</t>
  </si>
  <si>
    <t xml:space="preserve"> cw_map("BR","10-EF-&gt;A.4.  20")</t>
  </si>
  <si>
    <t>$C$27</t>
  </si>
  <si>
    <t xml:space="preserve"> -cw_map("BR","10-EF-&gt;A.4.  30")</t>
  </si>
  <si>
    <t>$C$28</t>
  </si>
  <si>
    <t xml:space="preserve"> cw_map("BR","10-EF-&gt;A.4.  40")</t>
  </si>
  <si>
    <t>$C$29</t>
  </si>
  <si>
    <t xml:space="preserve"> cw_map("BR","10-EF-&gt;A.4.  60")</t>
  </si>
  <si>
    <t>$C$30</t>
  </si>
  <si>
    <t xml:space="preserve"> -cw_map("BR","10-EF-&gt;A.4.  70")</t>
  </si>
  <si>
    <t>$C$31</t>
  </si>
  <si>
    <t xml:space="preserve"> -cw_map("BR","10-EF-&gt;A.4.  80")</t>
  </si>
  <si>
    <t>$C$32</t>
  </si>
  <si>
    <t xml:space="preserve"> -cw_map("BR","10-EF-&gt;A.4.  90")</t>
  </si>
  <si>
    <t>$C$33</t>
  </si>
  <si>
    <t xml:space="preserve"> cw_map("BR","10-EF-&gt;A.4.  93")</t>
  </si>
  <si>
    <t>$C$38</t>
  </si>
  <si>
    <t xml:space="preserve"> cw_map("BR","10-EF-&gt;A.7.  14")</t>
  </si>
  <si>
    <t>SH:Acct Summary 7-8</t>
  </si>
  <si>
    <t xml:space="preserve"> cw_map("BR","10-EF-&gt;C.3. 998")</t>
  </si>
  <si>
    <t>$C$24</t>
  </si>
  <si>
    <t xml:space="preserve"> cw_map("BR","10-EF-&gt;B.7. 110")</t>
  </si>
  <si>
    <t xml:space="preserve"> cw_map("BR","10-EF-&gt;B.7. 111")</t>
  </si>
  <si>
    <t xml:space="preserve"> cw_map("BR","10-EF-&gt;B.7. 120")</t>
  </si>
  <si>
    <t xml:space="preserve"> cw_map("BR","10-EF-&gt;B.7. 130")</t>
  </si>
  <si>
    <t xml:space="preserve"> cw_map("BR","10-EF-&gt;B.7. 140")</t>
  </si>
  <si>
    <t xml:space="preserve"> cw_map("BR","10-EF-&gt;B.7. 210")</t>
  </si>
  <si>
    <t>$C$34</t>
  </si>
  <si>
    <t xml:space="preserve"> cw_map("BR","10-EF-&gt;B.7. 220")</t>
  </si>
  <si>
    <t>$C$35</t>
  </si>
  <si>
    <t xml:space="preserve"> cw_map("BR","10-EF-&gt;B.7. 230")</t>
  </si>
  <si>
    <t>$C$36</t>
  </si>
  <si>
    <t xml:space="preserve"> cw_map("BR","10-EF-&gt;B.7. 300")</t>
  </si>
  <si>
    <t>$C$42</t>
  </si>
  <si>
    <t xml:space="preserve"> cw_map("BR","10-EF-&gt;B.7. 900")</t>
  </si>
  <si>
    <t>$C$43</t>
  </si>
  <si>
    <t xml:space="preserve"> cw_map("BR","10-EF-&gt;B.7. 990")</t>
  </si>
  <si>
    <t>$C$49</t>
  </si>
  <si>
    <t xml:space="preserve"> cw_map("BR","10-EF-&gt;B.8. 130")</t>
  </si>
  <si>
    <t>$C$50</t>
  </si>
  <si>
    <t xml:space="preserve"> cw_map("BR","10-EF-&gt;B.8. 140")</t>
  </si>
  <si>
    <t>$C$54</t>
  </si>
  <si>
    <t xml:space="preserve"> cw_map("BR","10-EF-&gt;B.8. 410")</t>
  </si>
  <si>
    <t>$C$55</t>
  </si>
  <si>
    <t xml:space="preserve"> cw_map("BR","10-EF-&gt;B.8. 420")</t>
  </si>
  <si>
    <t>$C$56</t>
  </si>
  <si>
    <t xml:space="preserve"> cw_map("BR","10-EF-&gt;B.8. 430")</t>
  </si>
  <si>
    <t>$C$57</t>
  </si>
  <si>
    <t xml:space="preserve"> cw_map("BR","10-EF-&gt;B.8. 440")</t>
  </si>
  <si>
    <t>$C$58</t>
  </si>
  <si>
    <t xml:space="preserve"> cw_map("BR","10-EF-&gt;B.8. 510")</t>
  </si>
  <si>
    <t>$C$59</t>
  </si>
  <si>
    <t xml:space="preserve"> cw_map("BR","10-EF-&gt;B.8. 520")</t>
  </si>
  <si>
    <t>$C$60</t>
  </si>
  <si>
    <t xml:space="preserve"> cw_map("BR","10-EF-&gt;B.8. 530")</t>
  </si>
  <si>
    <t>$C$61</t>
  </si>
  <si>
    <t xml:space="preserve"> cw_map("BR","10-EF-&gt;B.8. 540")</t>
  </si>
  <si>
    <t>$C$62</t>
  </si>
  <si>
    <t xml:space="preserve"> cw_map("BR","10-EF-&gt;B.8. 610")</t>
  </si>
  <si>
    <t>$C$63</t>
  </si>
  <si>
    <t xml:space="preserve"> cw_map("BR","10-EF-&gt;B.8. 620")</t>
  </si>
  <si>
    <t>$C$64</t>
  </si>
  <si>
    <t xml:space="preserve"> cw_map("BR","10-EF-&gt;B.8. 630")</t>
  </si>
  <si>
    <t>$C$65</t>
  </si>
  <si>
    <t xml:space="preserve"> cw_map("BR","10-EF-&gt;B.8. 640")</t>
  </si>
  <si>
    <t>$C$66</t>
  </si>
  <si>
    <t xml:space="preserve"> cw_map("BR","10-EF-&gt;B.8. 710")</t>
  </si>
  <si>
    <t>$C$67</t>
  </si>
  <si>
    <t xml:space="preserve"> cw_map("BR","10-EF-&gt;B.8. 720")</t>
  </si>
  <si>
    <t>$C$68</t>
  </si>
  <si>
    <t xml:space="preserve"> cw_map("BR","10-EF-&gt;B.8. 730")</t>
  </si>
  <si>
    <t>$C$69</t>
  </si>
  <si>
    <t xml:space="preserve"> cw_map("BR","10-EF-&gt;B.8. 740")</t>
  </si>
  <si>
    <t>$C$70</t>
  </si>
  <si>
    <t xml:space="preserve"> cw_map("BR","10-EF-&gt;B.8. 810")</t>
  </si>
  <si>
    <t>$C$71</t>
  </si>
  <si>
    <t xml:space="preserve"> cw_map("BR","10-EF-&gt;B.8. 820")</t>
  </si>
  <si>
    <t>$C$72</t>
  </si>
  <si>
    <t xml:space="preserve"> cw_map("BR","10-EF-&gt;B.8. 830")</t>
  </si>
  <si>
    <t>$C$73</t>
  </si>
  <si>
    <t xml:space="preserve"> cw_map("BR","10-EF-&gt;B.8. 840")</t>
  </si>
  <si>
    <t>$C$74</t>
  </si>
  <si>
    <t xml:space="preserve"> cw_map("BR","10-EF-&gt;B.8. 910")</t>
  </si>
  <si>
    <t>$C$75</t>
  </si>
  <si>
    <t xml:space="preserve"> cw_map("BR","10-EF-&gt;B.8. 990")</t>
  </si>
  <si>
    <t>SH:Revenues 9-14</t>
  </si>
  <si>
    <t xml:space="preserve"> -(cw_map("BR","10-EF-&gt;C.1. 111")+cw_map("BR","10-EF-&gt;C.1. 112")+cw_map("BR","10-EF-&gt;C.1. 113")+cw_map("BR","10-EF-&gt;C.1. 121")+cw_map("BR","10-EF-&gt;C.1. 122")+cw_map("BR","10-EF-&gt;C.1. 123"))</t>
  </si>
  <si>
    <t xml:space="preserve"> cw_map("BR","10-EF-&gt;C.1. 131")+cw_map("BR","10-EF-&gt;C.1. 132")+cw_map("BR","10-EF-&gt;C.1. 133")</t>
  </si>
  <si>
    <t xml:space="preserve"> -(cw_map("BR","10-EF-&gt;C.1. 141")+cw_map("BR","10-EF-&gt;C.1. 142")+cw_map("BR","10-EF-&gt;C.1. 143"))</t>
  </si>
  <si>
    <t xml:space="preserve"> cw_map("BR","10-EF-&gt;C.1. 171")+cw_map("BR","10-EF-&gt;C.1. 172")+cw_map("BR","10-EF-&gt;C.1. 173")</t>
  </si>
  <si>
    <t xml:space="preserve"> cw_map("BR","10-EF-&gt;C.1. 190")+cw_map("BR","10-EF-&gt;C.1. 191")+cw_map("BR","10-EF-&gt;C.1. 192")+cw_map("BR","10-EF-&gt;C.1. 193")</t>
  </si>
  <si>
    <t>$C$14</t>
  </si>
  <si>
    <t xml:space="preserve"> cw_map("BR","10-EF-&gt;C.1. 210")</t>
  </si>
  <si>
    <t>$C$15</t>
  </si>
  <si>
    <t xml:space="preserve"> cw_map("BR","10-EF-&gt;C.1. 220")</t>
  </si>
  <si>
    <t>$C$16</t>
  </si>
  <si>
    <t xml:space="preserve"> -(cw_map("BR","10-EF-&gt;C.1. 230"))</t>
  </si>
  <si>
    <t>$C$17</t>
  </si>
  <si>
    <t xml:space="preserve"> -cw_map("BR","10-EF-&gt;C.1.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</si>
  <si>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</si>
  <si>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</si>
  <si>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</si>
  <si>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</si>
  <si>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</si>
  <si>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</si>
  <si>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</si>
  <si>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</si>
  <si>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</si>
  <si>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</si>
  <si>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</si>
  <si>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</si>
  <si>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</si>
  <si>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</si>
  <si>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</si>
  <si>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</si>
  <si>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</si>
  <si>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</si>
  <si>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</si>
  <si>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</si>
  <si>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</si>
  <si>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</si>
  <si>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</si>
  <si>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</si>
  <si>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</si>
  <si>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</si>
  <si>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-cw_map("BR","10-EF-&gt;C.1. 510")</t>
  </si>
  <si>
    <t xml:space="preserve"> cw_map("BR","10-EF-&gt;C.1.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</si>
  <si>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</si>
  <si>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</si>
  <si>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</si>
  <si>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</si>
  <si>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</si>
  <si>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</si>
  <si>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</si>
  <si>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</si>
  <si>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$C$78</t>
  </si>
  <si>
    <t xml:space="preserve"> cw_map("BR","10-EF-&gt;C.1. 719")</t>
  </si>
  <si>
    <t>$C$79</t>
  </si>
  <si>
    <t xml:space="preserve"> cw_map("BR","10-EF-&gt;C.1. 720")</t>
  </si>
  <si>
    <t>$C$80</t>
  </si>
  <si>
    <t xml:space="preserve"> cw_map("BR","10-EF-&gt;C.1. 730")</t>
  </si>
  <si>
    <t>$C$81</t>
  </si>
  <si>
    <t xml:space="preserve"> cw_map("BR","10-EF-&gt;C.1.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</si>
  <si>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</si>
  <si>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</si>
  <si>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</si>
  <si>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</si>
  <si>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</si>
  <si>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</si>
  <si>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</si>
  <si>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</si>
  <si>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</si>
  <si>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</si>
  <si>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</si>
  <si>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</si>
  <si>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</si>
  <si>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</si>
  <si>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</si>
  <si>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</si>
  <si>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</si>
  <si>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</si>
  <si>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</si>
  <si>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</si>
  <si>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$C$96</t>
  </si>
  <si>
    <t xml:space="preserve"> -cw_map("BR","10-EF-&gt;C.1. 920")</t>
  </si>
  <si>
    <t>$C$97</t>
  </si>
  <si>
    <t xml:space="preserve"> cw_map("BR","10-EF-&gt;C.1. 930")</t>
  </si>
  <si>
    <t>$C$98</t>
  </si>
  <si>
    <t xml:space="preserve"> -cw_map("BR","10-EF-&gt;C.1. 940")</t>
  </si>
  <si>
    <t>$C$99</t>
  </si>
  <si>
    <t xml:space="preserve"> -cw_map("BR","10-EF-&gt;C.1. 950")</t>
  </si>
  <si>
    <t>$C$100</t>
  </si>
  <si>
    <t xml:space="preserve"> cw_map("BR","10-EF-&gt;C.1. 960")</t>
  </si>
  <si>
    <t>$C$101</t>
  </si>
  <si>
    <t xml:space="preserve"> cw_map("BR","10-EF-&gt;C.1. 970")</t>
  </si>
  <si>
    <t>$C$102</t>
  </si>
  <si>
    <t xml:space="preserve"> cw_map("BR","10-EF-&gt;C.1. 980")</t>
  </si>
  <si>
    <t>$C$104</t>
  </si>
  <si>
    <t xml:space="preserve"> cw_map("BR","10-EF-&gt;C.1. 991")</t>
  </si>
  <si>
    <t>$C$105</t>
  </si>
  <si>
    <t xml:space="preserve"> cw_map("BR","10-EF-&gt;C.1. 992")</t>
  </si>
  <si>
    <t>$C$106</t>
  </si>
  <si>
    <t xml:space="preserve"> cw_map("BR","10-EF-&gt;C.1. 993")</t>
  </si>
  <si>
    <t>$C$107</t>
  </si>
  <si>
    <t xml:space="preserve"> -cw_map("BR","10-EF-&gt;C.1. 999")</t>
  </si>
  <si>
    <t>$C$111</t>
  </si>
  <si>
    <t xml:space="preserve"> cw_map("BR","10-EF-&gt;C.2. 100")</t>
  </si>
  <si>
    <t>$C$112</t>
  </si>
  <si>
    <t xml:space="preserve"> -cw_map("BR","10-EF-&gt;C.2. 200")</t>
  </si>
  <si>
    <t>$C$113</t>
  </si>
  <si>
    <t xml:space="preserve"> cw_map("BR","10-EF-&gt;C.2. 300")</t>
  </si>
  <si>
    <t>$C$117</t>
  </si>
  <si>
    <t xml:space="preserve"> -cw_map("BR","10-EF-&gt;C.3. 001")</t>
  </si>
  <si>
    <t>$C$118</t>
  </si>
  <si>
    <t xml:space="preserve"> cw_map("BR","10-EF-&gt;C.3. 002")</t>
  </si>
  <si>
    <t>$C$119</t>
  </si>
  <si>
    <t xml:space="preserve"> cw_map("BR","10-EF-&gt;C.3. 005")</t>
  </si>
  <si>
    <t>$C$120</t>
  </si>
  <si>
    <t xml:space="preserve"> cw_map("BR","10-EF-&gt;C.3. 030")</t>
  </si>
  <si>
    <t>$C$121</t>
  </si>
  <si>
    <t xml:space="preserve"> cw_map("BR","10-EF-&gt;C.3. 099")</t>
  </si>
  <si>
    <t>$C$125</t>
  </si>
  <si>
    <t xml:space="preserve"> -cw_map("BR","10-EF-&gt;C.3. 100")</t>
  </si>
  <si>
    <t>$C$126</t>
  </si>
  <si>
    <t xml:space="preserve"> cw_map("BR","10-EF-&gt;C.3. 105")</t>
  </si>
  <si>
    <t>$C$127</t>
  </si>
  <si>
    <t xml:space="preserve"> cw_map("BR","10-EF-&gt;C.3. 110")</t>
  </si>
  <si>
    <t>$C$128</t>
  </si>
  <si>
    <t xml:space="preserve"> cw_map("BR","10-EF-&gt;C.3. 120")</t>
  </si>
  <si>
    <t>$C$129</t>
  </si>
  <si>
    <t xml:space="preserve"> cw_map("BR","10-EF-&gt;C.3. 130")</t>
  </si>
  <si>
    <t>$C$130</t>
  </si>
  <si>
    <t xml:space="preserve"> cw_map("BR","10-EF-&gt;C.3. 145")</t>
  </si>
  <si>
    <t>$C$131</t>
  </si>
  <si>
    <t xml:space="preserve"> cw_map("BR","10-EF-&gt;C.3. 199")</t>
  </si>
  <si>
    <t>$C$134</t>
  </si>
  <si>
    <t xml:space="preserve"> cw_map("BR","10-EF-&gt;C.3. 200")</t>
  </si>
  <si>
    <t>$C$135</t>
  </si>
  <si>
    <t xml:space="preserve"> cw_map("BR","10-EF-&gt;C.3. 220")</t>
  </si>
  <si>
    <t>$C$136</t>
  </si>
  <si>
    <t xml:space="preserve"> cw_map("BR","10-EF-&gt;C.3. 225")</t>
  </si>
  <si>
    <t>$C$137</t>
  </si>
  <si>
    <t xml:space="preserve"> cw_map("BR","10-EF-&gt;C.3. 235")</t>
  </si>
  <si>
    <t>$C$138</t>
  </si>
  <si>
    <t xml:space="preserve"> cw_map("BR","10-EF-&gt;C.3. 240")</t>
  </si>
  <si>
    <t>$C$139</t>
  </si>
  <si>
    <t xml:space="preserve"> cw_map("BR","10-EF-&gt;C.3. 270")</t>
  </si>
  <si>
    <t>$C$140</t>
  </si>
  <si>
    <t xml:space="preserve"> cw_map("BR","10-EF-&gt;C.3. 299")</t>
  </si>
  <si>
    <t>$C$143</t>
  </si>
  <si>
    <t xml:space="preserve"> cw_map("BR","10-EF-&gt;C.3. 305")</t>
  </si>
  <si>
    <t>$C$144</t>
  </si>
  <si>
    <t xml:space="preserve"> cw_map("BR","10-EF-&gt;C.3. 310")</t>
  </si>
  <si>
    <t>$C$146</t>
  </si>
  <si>
    <t xml:space="preserve"> cw_map("BR","10-EF-&gt;C.3. 360")</t>
  </si>
  <si>
    <t>$C$147</t>
  </si>
  <si>
    <t xml:space="preserve"> cw_map("BR","10-EF-&gt;C.3. 365")</t>
  </si>
  <si>
    <t>$C$148</t>
  </si>
  <si>
    <t xml:space="preserve"> cw_map("BR","10-EF-&gt;C.3. 370")</t>
  </si>
  <si>
    <t>$C$149</t>
  </si>
  <si>
    <t xml:space="preserve"> cw_map("BR","10-EF-&gt;C.3. 410")</t>
  </si>
  <si>
    <t>$C$150</t>
  </si>
  <si>
    <t xml:space="preserve"> cw_map("BR","10-EF-&gt;C.3. 499")</t>
  </si>
  <si>
    <t>$C$152</t>
  </si>
  <si>
    <t xml:space="preserve"> cw_map("BR","10-EF-&gt;C.3. 500")</t>
  </si>
  <si>
    <t>$C$153</t>
  </si>
  <si>
    <t xml:space="preserve"> cw_map("BR","10-EF-&gt;C.3. 510")</t>
  </si>
  <si>
    <t>$C$154</t>
  </si>
  <si>
    <t xml:space="preserve"> cw_map("BR","10-EF-&gt;C.3. 599")</t>
  </si>
  <si>
    <t>$C$156</t>
  </si>
  <si>
    <t xml:space="preserve"> cw_map("BR","10-EF-&gt;C.3. 610")</t>
  </si>
  <si>
    <t>$C$157</t>
  </si>
  <si>
    <t xml:space="preserve"> cw_map("BR","10-EF-&gt;C.3. 660")</t>
  </si>
  <si>
    <t>$C$158</t>
  </si>
  <si>
    <t xml:space="preserve"> cw_map("BR","10-EF-&gt;C.3. 695")</t>
  </si>
  <si>
    <t>$C$159</t>
  </si>
  <si>
    <t xml:space="preserve"> -cw_map("BR","10-EF-&gt;C.3. 705")</t>
  </si>
  <si>
    <t>$C$160</t>
  </si>
  <si>
    <t xml:space="preserve"> cw_map("BR","10-EF-&gt;C.3. 766")</t>
  </si>
  <si>
    <t>$C$161</t>
  </si>
  <si>
    <t xml:space="preserve"> cw_map("BR","10-EF-&gt;C.3. 767")</t>
  </si>
  <si>
    <t>$C$162</t>
  </si>
  <si>
    <t xml:space="preserve"> cw_map("BR","10-EF-&gt;C.3. 775")</t>
  </si>
  <si>
    <t>$C$163</t>
  </si>
  <si>
    <t xml:space="preserve"> cw_map("BR","10-EF-&gt;C.3. 780")</t>
  </si>
  <si>
    <t>$C$164</t>
  </si>
  <si>
    <t xml:space="preserve"> cw_map("BR","10-EF-&gt;C.3. 815")</t>
  </si>
  <si>
    <t>$C$165</t>
  </si>
  <si>
    <t xml:space="preserve"> cw_map("BR","10-EF-&gt;C.3. 825")</t>
  </si>
  <si>
    <t>$C$168</t>
  </si>
  <si>
    <t xml:space="preserve"> cw_map("BR","10-EF-&gt;C.3. 999")</t>
  </si>
  <si>
    <t>$C$173</t>
  </si>
  <si>
    <t xml:space="preserve"> cw_map("BR","10-EF-&gt;C.4. 001")</t>
  </si>
  <si>
    <t>$C$174</t>
  </si>
  <si>
    <t xml:space="preserve"> cw_map("BR","10-EF-&gt;C.4. 009")</t>
  </si>
  <si>
    <t>$C$177</t>
  </si>
  <si>
    <t xml:space="preserve"> cw_map("BR","10-EF-&gt;C.4. 045")</t>
  </si>
  <si>
    <t>$C$178</t>
  </si>
  <si>
    <t xml:space="preserve"> cw_map("BR","10-EF-&gt;C.4. 050")</t>
  </si>
  <si>
    <t>$C$179</t>
  </si>
  <si>
    <t xml:space="preserve"> cw_map("BR","10-EF-&gt;C.4. 060")</t>
  </si>
  <si>
    <t>$C$180</t>
  </si>
  <si>
    <t xml:space="preserve"> cw_map("BR","10-EF-&gt;C.4. 090")</t>
  </si>
  <si>
    <t>$C$184</t>
  </si>
  <si>
    <t xml:space="preserve"> cw_map("BR","10-EF-&gt;C.4. 100")</t>
  </si>
  <si>
    <t>$C$185</t>
  </si>
  <si>
    <t xml:space="preserve"> cw_map("BR","10-EF-&gt;C.4. 105")</t>
  </si>
  <si>
    <t>$C$186</t>
  </si>
  <si>
    <t xml:space="preserve"> cw_map("BR","10-EF-&gt;C.4. 107")</t>
  </si>
  <si>
    <t>$C$187</t>
  </si>
  <si>
    <t xml:space="preserve"> cw_map("BR","10-EF-&gt;C.4. 199")</t>
  </si>
  <si>
    <t>$C$190</t>
  </si>
  <si>
    <t xml:space="preserve"> cw_map("BR","10-EF-&gt;C.4. 200")</t>
  </si>
  <si>
    <t>$C$191</t>
  </si>
  <si>
    <t xml:space="preserve"> cw_map("BR","10-EF-&gt;C.4. 210")</t>
  </si>
  <si>
    <t>$C$192</t>
  </si>
  <si>
    <t xml:space="preserve"> cw_map("BR","10-EF-&gt;C.4. 215")</t>
  </si>
  <si>
    <t>$C$193</t>
  </si>
  <si>
    <t xml:space="preserve"> cw_map("BR","10-EF-&gt;C.4. 220")</t>
  </si>
  <si>
    <t>$C$194</t>
  </si>
  <si>
    <t xml:space="preserve"> cw_map("BR","10-EF-&gt;C.4. 225")</t>
  </si>
  <si>
    <t>$C$195</t>
  </si>
  <si>
    <t xml:space="preserve"> cw_map("BR","10-EF-&gt;C.4. 226")</t>
  </si>
  <si>
    <t>$C$196</t>
  </si>
  <si>
    <t xml:space="preserve"> cw_map("BR","10-EF-&gt;C.4. 240")</t>
  </si>
  <si>
    <t>$C$197</t>
  </si>
  <si>
    <t xml:space="preserve"> cw_map("BR","10-EF-&gt;C.4. 299")</t>
  </si>
  <si>
    <t>$C$200</t>
  </si>
  <si>
    <t xml:space="preserve"> -cw_map("BR","10-EF-&gt;C.4. 300")</t>
  </si>
  <si>
    <t>$C$201</t>
  </si>
  <si>
    <t xml:space="preserve"> cw_map("BR","10-EF-&gt;C.4. 305")</t>
  </si>
  <si>
    <t>$C$202</t>
  </si>
  <si>
    <t xml:space="preserve"> cw_map("BR","10-EF-&gt;C.4. 340")</t>
  </si>
  <si>
    <t>$C$203</t>
  </si>
  <si>
    <t xml:space="preserve"> cw_map("BR","10-EF-&gt;C.4. 399")</t>
  </si>
  <si>
    <t>$C$206</t>
  </si>
  <si>
    <t xml:space="preserve"> cw_map("BR","10-EF-&gt;C.4. 400")</t>
  </si>
  <si>
    <t>$C$207</t>
  </si>
  <si>
    <t xml:space="preserve"> cw_map("BR","10-EF-&gt;C.4. 421")</t>
  </si>
  <si>
    <t>$C$208</t>
  </si>
  <si>
    <t xml:space="preserve"> cw_map("BR","10-EF-&gt;C.4. 499")</t>
  </si>
  <si>
    <t>$C$211</t>
  </si>
  <si>
    <t xml:space="preserve"> cw_map("BR","10-EF-&gt;C.4. 600")</t>
  </si>
  <si>
    <t>$C$212</t>
  </si>
  <si>
    <t xml:space="preserve"> cw_map("BR","10-EF-&gt;C.4. 605")</t>
  </si>
  <si>
    <t>$C$213</t>
  </si>
  <si>
    <t xml:space="preserve"> -cw_map("BR","10-EF-&gt;C.4. 620")</t>
  </si>
  <si>
    <t>$C$214</t>
  </si>
  <si>
    <t xml:space="preserve"> -cw_map("BR","10-EF-&gt;C.4. 625")</t>
  </si>
  <si>
    <t>$C$215</t>
  </si>
  <si>
    <t xml:space="preserve"> cw_map("BR","10-EF-&gt;C.4. 630")</t>
  </si>
  <si>
    <t>$C$216</t>
  </si>
  <si>
    <t xml:space="preserve"> cw_map("BR","10-EF-&gt;C.4. 699")</t>
  </si>
  <si>
    <t>$C$219</t>
  </si>
  <si>
    <t xml:space="preserve"> cw_map("BR","10-EF-&gt;C.4. 770")</t>
  </si>
  <si>
    <t>$C$220</t>
  </si>
  <si>
    <t xml:space="preserve"> cw_map("BR","10-EF-&gt;C.4. 799")</t>
  </si>
  <si>
    <t>$C$222</t>
  </si>
  <si>
    <t xml:space="preserve"> cw_map("BR","10-EF-&gt;C.4. 810")</t>
  </si>
  <si>
    <t>$C$223</t>
  </si>
  <si>
    <t xml:space="preserve"> cw_map("BR","10-EF-&gt;C.4. 850")</t>
  </si>
  <si>
    <t>$C$224</t>
  </si>
  <si>
    <t xml:space="preserve"> cw_map("BR","10-EF-&gt;C.4. 851")</t>
  </si>
  <si>
    <t>$C$225</t>
  </si>
  <si>
    <t xml:space="preserve"> cw_map("BR","10-EF-&gt;C.4. 852")</t>
  </si>
  <si>
    <t>$C$226</t>
  </si>
  <si>
    <t xml:space="preserve"> cw_map("BR","10-EF-&gt;C.4. 853")</t>
  </si>
  <si>
    <t>$C$227</t>
  </si>
  <si>
    <t xml:space="preserve"> cw_map("BR","10-EF-&gt;C.4. 854")</t>
  </si>
  <si>
    <t>$C$228</t>
  </si>
  <si>
    <t xml:space="preserve"> cw_map("BR","10-EF-&gt;C.4. 855")</t>
  </si>
  <si>
    <t>$C$229</t>
  </si>
  <si>
    <t xml:space="preserve"> cw_map("BR","10-EF-&gt;C.4. 856")</t>
  </si>
  <si>
    <t>$C$230</t>
  </si>
  <si>
    <t xml:space="preserve"> cw_map("BR","10-EF-&gt;C.4. 857")</t>
  </si>
  <si>
    <t>$C$231</t>
  </si>
  <si>
    <t xml:space="preserve"> cw_map("BR","10-EF-&gt;C.4. 860")</t>
  </si>
  <si>
    <t>$C$232</t>
  </si>
  <si>
    <t xml:space="preserve"> cw_map("BR","10-EF-&gt;C.4. 861")</t>
  </si>
  <si>
    <t>$C$233</t>
  </si>
  <si>
    <t xml:space="preserve"> cw_map("BR","10-EF-&gt;C.4. 862")</t>
  </si>
  <si>
    <t>$C$234</t>
  </si>
  <si>
    <t xml:space="preserve"> cw_map("BR","10-EF-&gt;C.4. 863")</t>
  </si>
  <si>
    <t>$C$235</t>
  </si>
  <si>
    <t xml:space="preserve"> cw_map("BR","10-EF-&gt;C.4. 864")</t>
  </si>
  <si>
    <t>$C$236</t>
  </si>
  <si>
    <t xml:space="preserve"> cw_map("BR","10-EF-&gt;C.4. 865")</t>
  </si>
  <si>
    <t>$C$237</t>
  </si>
  <si>
    <t xml:space="preserve"> cw_map("BR","10-EF-&gt;C.4. 866")</t>
  </si>
  <si>
    <t>$C$238</t>
  </si>
  <si>
    <t xml:space="preserve"> cw_map("BR","10-EF-&gt;C.4. 867")</t>
  </si>
  <si>
    <t>$C$239</t>
  </si>
  <si>
    <t xml:space="preserve"> cw_map("BR","10-EF-&gt;C.4. 868")</t>
  </si>
  <si>
    <t>$C$240</t>
  </si>
  <si>
    <t xml:space="preserve"> cw_map("BR","10-EF-&gt;C.4. 869")</t>
  </si>
  <si>
    <t>$C$241</t>
  </si>
  <si>
    <t xml:space="preserve"> cw_map("BR","10-EF-&gt;C.4. 870")</t>
  </si>
  <si>
    <t>$C$242</t>
  </si>
  <si>
    <t xml:space="preserve"> cw_map("BR","10-EF-&gt;C.4. 871")</t>
  </si>
  <si>
    <t>$C$243</t>
  </si>
  <si>
    <t xml:space="preserve"> cw_map("BR","10-EF-&gt;C.4. 872")</t>
  </si>
  <si>
    <t>$C$244</t>
  </si>
  <si>
    <t xml:space="preserve"> cw_map("BR","10-EF-&gt;C.4. 873")</t>
  </si>
  <si>
    <t>$C$245</t>
  </si>
  <si>
    <t xml:space="preserve"> cw_map("BR","10-EF-&gt;C.4. 874")</t>
  </si>
  <si>
    <t>$C$246</t>
  </si>
  <si>
    <t xml:space="preserve"> cw_map("BR","10-EF-&gt;C.4. 875")</t>
  </si>
  <si>
    <t>$C$247</t>
  </si>
  <si>
    <t xml:space="preserve"> cw_map("BR","10-EF-&gt;C.4. 876")</t>
  </si>
  <si>
    <t>$C$248</t>
  </si>
  <si>
    <t xml:space="preserve"> cw_map("BR","10-EF-&gt;C.4. 877")</t>
  </si>
  <si>
    <t>$C$249</t>
  </si>
  <si>
    <t xml:space="preserve"> cw_map("BR","10-EF-&gt;C.4. 878")</t>
  </si>
  <si>
    <t>$C$250</t>
  </si>
  <si>
    <t xml:space="preserve"> cw_map("BR","10-EF-&gt;C.4. 879")</t>
  </si>
  <si>
    <t>$C$251</t>
  </si>
  <si>
    <t xml:space="preserve"> cw_map("BR","10-EF-&gt;C.4. 880")</t>
  </si>
  <si>
    <t>$C$253</t>
  </si>
  <si>
    <t xml:space="preserve"> cw_map("BR","10-EF-&gt;C.4. 901")</t>
  </si>
  <si>
    <t>$C$254</t>
  </si>
  <si>
    <t xml:space="preserve"> cw_map("BR","10-EF-&gt;C.4. 902")</t>
  </si>
  <si>
    <t>$C$255</t>
  </si>
  <si>
    <t xml:space="preserve"> cw_map("BR","10-EF-&gt;C.4. 905")</t>
  </si>
  <si>
    <t>$C$256</t>
  </si>
  <si>
    <t xml:space="preserve"> cw_map("BR","10-EF-&gt;C.4. 909")</t>
  </si>
  <si>
    <t>$C$257</t>
  </si>
  <si>
    <t xml:space="preserve"> cw_map("BR","10-EF-&gt;C.4. 920")</t>
  </si>
  <si>
    <t>$C$258</t>
  </si>
  <si>
    <t xml:space="preserve"> cw_map("BR","10-EF-&gt;C.4. 930")</t>
  </si>
  <si>
    <t>$C$259</t>
  </si>
  <si>
    <t xml:space="preserve"> -cw_map("BR","10-EF-&gt;C.4. 932")</t>
  </si>
  <si>
    <t>$C$260</t>
  </si>
  <si>
    <t xml:space="preserve"> cw_map("BR","10-EF-&gt;C.4. 960")</t>
  </si>
  <si>
    <t>$C$261</t>
  </si>
  <si>
    <t xml:space="preserve"> cw_map("BR","10-EF-&gt;C.4. 981")</t>
  </si>
  <si>
    <t>$C$262</t>
  </si>
  <si>
    <t xml:space="preserve"> cw_map("BR","10-EF-&gt;C.4. 982")</t>
  </si>
  <si>
    <t>$C$263</t>
  </si>
  <si>
    <t xml:space="preserve"> -cw_map("BR","10-EF-&gt;C.4. 991")</t>
  </si>
  <si>
    <t>$C$264</t>
  </si>
  <si>
    <t xml:space="preserve"> -cw_map("BR","10-EF-&gt;C.4. 992")</t>
  </si>
  <si>
    <t>$C$265</t>
  </si>
  <si>
    <t xml:space="preserve"> cw_map("BR","10-EF-&gt;C.4. 999")</t>
  </si>
  <si>
    <t>SH:Expenditures 15-22</t>
  </si>
  <si>
    <t xml:space="preserve"> cw_map("BR","10-EF-&gt;D.1.1001")</t>
  </si>
  <si>
    <t>$D$5</t>
  </si>
  <si>
    <t xml:space="preserve"> cw_map("BR","10-EF-&gt;D.1.1002")</t>
  </si>
  <si>
    <t>$E$5</t>
  </si>
  <si>
    <t xml:space="preserve"> cw_map("BR","10-EF-&gt;D.1.1003")</t>
  </si>
  <si>
    <t>$F$5</t>
  </si>
  <si>
    <t xml:space="preserve"> cw_map("BR","10-EF-&gt;D.1.1004")</t>
  </si>
  <si>
    <t>$G$5</t>
  </si>
  <si>
    <t xml:space="preserve"> cw_map("BR","10-EF-&gt;D.1.1005")</t>
  </si>
  <si>
    <t>$H$5</t>
  </si>
  <si>
    <t xml:space="preserve"> cw_map("BR","10-EF-&gt;D.1.1006")</t>
  </si>
  <si>
    <t>$I$5</t>
  </si>
  <si>
    <t xml:space="preserve"> cw_map("BR","10-EF-&gt;D.1.1007")</t>
  </si>
  <si>
    <t>$J$5</t>
  </si>
  <si>
    <t xml:space="preserve"> cw_map("BR","10-EF-&gt;D.1.1008")</t>
  </si>
  <si>
    <t>$L$5</t>
  </si>
  <si>
    <t xml:space="preserve"> cw_map("BBR","10-EF-&gt;D.1.100*")-cw_map("BBR","10-EF-&gt;D.1.10022")</t>
  </si>
  <si>
    <t>$E$6</t>
  </si>
  <si>
    <t xml:space="preserve"> cw_map("BR","10-EF-&gt;D.1.1153")</t>
  </si>
  <si>
    <t>$L$6</t>
  </si>
  <si>
    <t xml:space="preserve"> cw_map("BBR","10-EF-&gt;D.1.1153")</t>
  </si>
  <si>
    <t xml:space="preserve"> cw_map("BR","10-EF-&gt;D.1.1251")</t>
  </si>
  <si>
    <t>$D$7</t>
  </si>
  <si>
    <t xml:space="preserve"> cw_map("BR","10-EF-&gt;D.1.1252")</t>
  </si>
  <si>
    <t>$E$7</t>
  </si>
  <si>
    <t xml:space="preserve"> cw_map("BR","10-EF-&gt;D.1.1253")</t>
  </si>
  <si>
    <t>$F$7</t>
  </si>
  <si>
    <t xml:space="preserve"> cw_map("BR","10-EF-&gt;D.1.1254")</t>
  </si>
  <si>
    <t>$G$7</t>
  </si>
  <si>
    <t xml:space="preserve"> cw_map("BR","10-EF-&gt;D.1.1255")</t>
  </si>
  <si>
    <t>$H$7</t>
  </si>
  <si>
    <t xml:space="preserve"> cw_map("BR","10-EF-&gt;D.1.1256")</t>
  </si>
  <si>
    <t>$I$7</t>
  </si>
  <si>
    <t xml:space="preserve"> cw_map("BR","10-EF-&gt;D.1.1257")</t>
  </si>
  <si>
    <t>$J$7</t>
  </si>
  <si>
    <t xml:space="preserve"> cw_map("BR","10-EF-&gt;D.1.1258")</t>
  </si>
  <si>
    <t>$L$7</t>
  </si>
  <si>
    <t xml:space="preserve"> cw_map("BBR","10-EF-&gt;D.1.125*")</t>
  </si>
  <si>
    <t xml:space="preserve"> cw_map("BR","10-EF-&gt;D.1.2001")</t>
  </si>
  <si>
    <t>$D$8</t>
  </si>
  <si>
    <t xml:space="preserve"> cw_map("BR","10-EF-&gt;D.1.2002")</t>
  </si>
  <si>
    <t>$E$8</t>
  </si>
  <si>
    <t xml:space="preserve"> cw_map("BR","10-EF-&gt;D.1.2003")</t>
  </si>
  <si>
    <t>$F$8</t>
  </si>
  <si>
    <t xml:space="preserve"> cw_map("BR","10-EF-&gt;D.1.2004")</t>
  </si>
  <si>
    <t>$G$8</t>
  </si>
  <si>
    <t xml:space="preserve"> cw_map("BR","10-EF-&gt;D.1.2005")</t>
  </si>
  <si>
    <t>$H$8</t>
  </si>
  <si>
    <t xml:space="preserve"> cw_map("BR","10-EF-&gt;D.1.2006")</t>
  </si>
  <si>
    <t>$I$8</t>
  </si>
  <si>
    <t xml:space="preserve"> cw_map("BR","10-EF-&gt;D.1.2007")</t>
  </si>
  <si>
    <t>$J$8</t>
  </si>
  <si>
    <t xml:space="preserve"> cw_map("BR","10-EF-&gt;D.1.2008")</t>
  </si>
  <si>
    <t>$L$8</t>
  </si>
  <si>
    <t xml:space="preserve"> cw_map("BBR","10-EF-&gt;D.1.200*")</t>
  </si>
  <si>
    <t xml:space="preserve"> cw_map("BR","10-EF-&gt;D.1.2251")</t>
  </si>
  <si>
    <t>$D$9</t>
  </si>
  <si>
    <t xml:space="preserve"> cw_map("BR","10-EF-&gt;D.1.2252")</t>
  </si>
  <si>
    <t>$E$9</t>
  </si>
  <si>
    <t xml:space="preserve"> cw_map("BR","10-EF-&gt;D.1.2253")</t>
  </si>
  <si>
    <t>$F$9</t>
  </si>
  <si>
    <t xml:space="preserve"> cw_map("BR","10-EF-&gt;D.1.2254")</t>
  </si>
  <si>
    <t>$G$9</t>
  </si>
  <si>
    <t xml:space="preserve"> cw_map("BR","10-EF-&gt;D.1.2255")</t>
  </si>
  <si>
    <t>$H$9</t>
  </si>
  <si>
    <t xml:space="preserve"> cw_map("BR","10-EF-&gt;D.1.2256")</t>
  </si>
  <si>
    <t>$I$9</t>
  </si>
  <si>
    <t xml:space="preserve"> cw_map("BR","10-EF-&gt;D.1.2257")</t>
  </si>
  <si>
    <t>$J$9</t>
  </si>
  <si>
    <t xml:space="preserve"> cw_map("BR","10-EF-&gt;D.1.2258")</t>
  </si>
  <si>
    <t>$L$9</t>
  </si>
  <si>
    <t xml:space="preserve"> cw_map("BBR","10-EF-&gt;D.1.225*")</t>
  </si>
  <si>
    <t xml:space="preserve"> cw_map("BR","10-EF-&gt;D.1.2501")</t>
  </si>
  <si>
    <t>$D$10</t>
  </si>
  <si>
    <t xml:space="preserve"> cw_map("BR","10-EF-&gt;D.1.2502")</t>
  </si>
  <si>
    <t>$E$10</t>
  </si>
  <si>
    <t xml:space="preserve"> cw_map("BR","10-EF-&gt;D.1.2503")</t>
  </si>
  <si>
    <t>$F$10</t>
  </si>
  <si>
    <t xml:space="preserve"> cw_map("BR","10-EF-&gt;D.1.2504")</t>
  </si>
  <si>
    <t>$G$10</t>
  </si>
  <si>
    <t xml:space="preserve"> cw_map("BR","10-EF-&gt;D.1.2505")</t>
  </si>
  <si>
    <t>$H$10</t>
  </si>
  <si>
    <t xml:space="preserve"> cw_map("BR","10-EF-&gt;D.1.2506")</t>
  </si>
  <si>
    <t>$I$10</t>
  </si>
  <si>
    <t xml:space="preserve"> cw_map("BR","10-EF-&gt;D.1.2507")</t>
  </si>
  <si>
    <t>$J$10</t>
  </si>
  <si>
    <t xml:space="preserve"> cw_map("BR","10-EF-&gt;D.1.2508")</t>
  </si>
  <si>
    <t>$L$10</t>
  </si>
  <si>
    <t xml:space="preserve"> cw_map("BBR","10-EF-&gt;D.1.250*")</t>
  </si>
  <si>
    <t xml:space="preserve"> cw_map("BR","10-EF-&gt;D.1.2751")</t>
  </si>
  <si>
    <t>$D$11</t>
  </si>
  <si>
    <t xml:space="preserve"> cw_map("BR","10-EF-&gt;D.1.2752")</t>
  </si>
  <si>
    <t>$E$11</t>
  </si>
  <si>
    <t xml:space="preserve"> cw_map("BR","10-EF-&gt;D.1.2753")</t>
  </si>
  <si>
    <t>$F$11</t>
  </si>
  <si>
    <t xml:space="preserve"> cw_map("BR","10-EF-&gt;D.1.2754")</t>
  </si>
  <si>
    <t>$G$11</t>
  </si>
  <si>
    <t xml:space="preserve"> cw_map("BR","10-EF-&gt;D.1.2755")</t>
  </si>
  <si>
    <t>$H$11</t>
  </si>
  <si>
    <t xml:space="preserve"> cw_map("BR","10-EF-&gt;D.1.2756")</t>
  </si>
  <si>
    <t>$I$11</t>
  </si>
  <si>
    <t xml:space="preserve"> cw_map("BR","10-EF-&gt;D.1.2757")</t>
  </si>
  <si>
    <t>$J$11</t>
  </si>
  <si>
    <t xml:space="preserve"> cw_map("BR","10-EF-&gt;D.1.2758")</t>
  </si>
  <si>
    <t>$L$11</t>
  </si>
  <si>
    <t xml:space="preserve"> cw_map("BBR","10-EF-&gt;D.1.275*")</t>
  </si>
  <si>
    <t xml:space="preserve"> cw_map("BR","10-EF-&gt;D.1.3001")</t>
  </si>
  <si>
    <t>$D$12</t>
  </si>
  <si>
    <t xml:space="preserve"> cw_map("BR","10-EF-&gt;D.1.3002")</t>
  </si>
  <si>
    <t>$E$12</t>
  </si>
  <si>
    <t xml:space="preserve"> cw_map("BR","10-EF-&gt;D.1.3003")</t>
  </si>
  <si>
    <t>$F$12</t>
  </si>
  <si>
    <t xml:space="preserve"> cw_map("BR","10-EF-&gt;D.1.3004")</t>
  </si>
  <si>
    <t>$G$12</t>
  </si>
  <si>
    <t xml:space="preserve"> cw_map("BR","10-EF-&gt;D.1.3005")</t>
  </si>
  <si>
    <t>$H$12</t>
  </si>
  <si>
    <t xml:space="preserve"> cw_map("BR","10-EF-&gt;D.1.3006")</t>
  </si>
  <si>
    <t>$I$12</t>
  </si>
  <si>
    <t xml:space="preserve"> cw_map("BR","10-EF-&gt;D.1.3007")</t>
  </si>
  <si>
    <t>$J$12</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</si>
  <si>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</si>
  <si>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</si>
  <si>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</si>
  <si>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</si>
  <si>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</si>
  <si>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</si>
  <si>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</si>
  <si>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</si>
  <si>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</si>
  <si>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</si>
  <si>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</si>
  <si>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</si>
  <si>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</si>
  <si>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</si>
  <si>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</si>
  <si>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</si>
  <si>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</si>
  <si>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</si>
  <si>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</si>
  <si>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</si>
  <si>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</si>
  <si>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</si>
  <si>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$D$14</t>
  </si>
  <si>
    <t xml:space="preserve"> cw_map("BR","10-EF-&gt;D.1.5002")</t>
  </si>
  <si>
    <t>$E$14</t>
  </si>
  <si>
    <t xml:space="preserve"> cw_map("BR","10-EF-&gt;D.1.5003")</t>
  </si>
  <si>
    <t>$F$14</t>
  </si>
  <si>
    <t xml:space="preserve"> cw_map("BR","10-EF-&gt;D.1.5004")</t>
  </si>
  <si>
    <t>$G$14</t>
  </si>
  <si>
    <t xml:space="preserve"> cw_map("BR","10-EF-&gt;D.1.5005")</t>
  </si>
  <si>
    <t>$H$14</t>
  </si>
  <si>
    <t xml:space="preserve"> cw_map("BR","10-EF-&gt;D.1.5006")</t>
  </si>
  <si>
    <t>$I$14</t>
  </si>
  <si>
    <t xml:space="preserve"> cw_map("BR","10-EF-&gt;D.1.5007")</t>
  </si>
  <si>
    <t>$J$14</t>
  </si>
  <si>
    <t xml:space="preserve"> cw_map("BR","10-EF-&gt;D.1.5008")</t>
  </si>
  <si>
    <t>$L$14</t>
  </si>
  <si>
    <t xml:space="preserve"> cw_map("BBR","10-EF-&gt;D.1.500*")</t>
  </si>
  <si>
    <t xml:space="preserve"> cw_map("BR","10-EF-&gt;D.1.6001")</t>
  </si>
  <si>
    <t>$D$15</t>
  </si>
  <si>
    <t xml:space="preserve"> cw_map("BR","10-EF-&gt;D.1.6002")</t>
  </si>
  <si>
    <t>$E$15</t>
  </si>
  <si>
    <t xml:space="preserve"> cw_map("BR","10-EF-&gt;D.1.6003")</t>
  </si>
  <si>
    <t>$F$15</t>
  </si>
  <si>
    <t xml:space="preserve"> cw_map("BR","10-EF-&gt;D.1.6004")</t>
  </si>
  <si>
    <t>$G$15</t>
  </si>
  <si>
    <t xml:space="preserve"> cw_map("BR","10-EF-&gt;D.1.6005")</t>
  </si>
  <si>
    <t>$H$15</t>
  </si>
  <si>
    <t xml:space="preserve"> cw_map("BR","10-EF-&gt;D.1.6006")</t>
  </si>
  <si>
    <t>$I$15</t>
  </si>
  <si>
    <t xml:space="preserve"> cw_map("BR","10-EF-&gt;D.1.6007")</t>
  </si>
  <si>
    <t>$J$15</t>
  </si>
  <si>
    <t xml:space="preserve"> cw_map("BR","10-EF-&gt;D.1.6008")</t>
  </si>
  <si>
    <t>$L$15</t>
  </si>
  <si>
    <t xml:space="preserve"> cw_map("BBR","10-EF-&gt;D.1.600*")</t>
  </si>
  <si>
    <t xml:space="preserve"> cw_map("BR","10-EF-&gt;D.1.6501")</t>
  </si>
  <si>
    <t>$D$16</t>
  </si>
  <si>
    <t xml:space="preserve"> cw_map("BR","10-EF-&gt;D.1.6502")</t>
  </si>
  <si>
    <t>$E$16</t>
  </si>
  <si>
    <t xml:space="preserve"> cw_map("BR","10-EF-&gt;D.1.6503")</t>
  </si>
  <si>
    <t>$F$16</t>
  </si>
  <si>
    <t xml:space="preserve"> cw_map("BR","10-EF-&gt;D.1.6504")</t>
  </si>
  <si>
    <t>$G$16</t>
  </si>
  <si>
    <t xml:space="preserve"> cw_map("BR","10-EF-&gt;D.1.6505")</t>
  </si>
  <si>
    <t>$H$16</t>
  </si>
  <si>
    <t xml:space="preserve"> cw_map("BR","10-EF-&gt;D.1.6506")</t>
  </si>
  <si>
    <t>$I$16</t>
  </si>
  <si>
    <t xml:space="preserve"> cw_map("BR","10-EF-&gt;D.1.6507")</t>
  </si>
  <si>
    <t>$J$16</t>
  </si>
  <si>
    <t xml:space="preserve"> cw_map("BR","10-EF-&gt;D.1.6508")</t>
  </si>
  <si>
    <t>$L$16</t>
  </si>
  <si>
    <t xml:space="preserve"> cw_map("BBR","10-EF-&gt;D.1.650*")</t>
  </si>
  <si>
    <t xml:space="preserve"> cw_map("BR","10-EF-&gt;D.1.7001")</t>
  </si>
  <si>
    <t>$D$17</t>
  </si>
  <si>
    <t xml:space="preserve"> cw_map("BR","10-EF-&gt;D.1.7002")</t>
  </si>
  <si>
    <t>$E$17</t>
  </si>
  <si>
    <t xml:space="preserve"> cw_map("BR","10-EF-&gt;D.1.7003")</t>
  </si>
  <si>
    <t>$F$17</t>
  </si>
  <si>
    <t xml:space="preserve"> cw_map("BR","10-EF-&gt;D.1.7004")</t>
  </si>
  <si>
    <t>$G$17</t>
  </si>
  <si>
    <t xml:space="preserve"> cw_map("BR","10-EF-&gt;D.1.7005")</t>
  </si>
  <si>
    <t>$H$17</t>
  </si>
  <si>
    <t xml:space="preserve"> cw_map("BR","10-EF-&gt;D.1.7006")</t>
  </si>
  <si>
    <t>$I$17</t>
  </si>
  <si>
    <t xml:space="preserve"> cw_map("BR","10-EF-&gt;D.1.7007")</t>
  </si>
  <si>
    <t>$J$17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</si>
  <si>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</si>
  <si>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</si>
  <si>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</si>
  <si>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</si>
  <si>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</si>
  <si>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</si>
  <si>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</si>
  <si>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</si>
  <si>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</si>
  <si>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</si>
  <si>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</si>
  <si>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</si>
  <si>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</si>
  <si>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</si>
  <si>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</si>
  <si>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</si>
  <si>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</si>
  <si>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</si>
  <si>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</si>
  <si>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</si>
  <si>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</si>
  <si>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</si>
  <si>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</si>
  <si>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</si>
  <si>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</si>
  <si>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</si>
  <si>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</si>
  <si>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</si>
  <si>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</si>
  <si>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</si>
  <si>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</si>
  <si>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</si>
  <si>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</si>
  <si>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</si>
  <si>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</si>
  <si>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</si>
  <si>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</si>
  <si>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</si>
  <si>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</si>
  <si>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</si>
  <si>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</si>
  <si>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</si>
  <si>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</si>
  <si>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</si>
  <si>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</si>
  <si>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</si>
  <si>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</si>
  <si>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</si>
  <si>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</si>
  <si>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</si>
  <si>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</si>
  <si>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</si>
  <si>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</si>
  <si>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</si>
  <si>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</si>
  <si>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</si>
  <si>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</si>
  <si>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</si>
  <si>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</si>
  <si>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$H$25</t>
  </si>
  <si>
    <t xml:space="preserve"> cw_map("BR","10-EF-&gt;D.1.9156")</t>
  </si>
  <si>
    <t>$L$25</t>
  </si>
  <si>
    <t xml:space="preserve"> cw_map("BBR","10-EF-&gt;D.1.915*")</t>
  </si>
  <si>
    <t>$H$26</t>
  </si>
  <si>
    <t xml:space="preserve"> cw_map("BR","10-EF-&gt;D.1.9166")</t>
  </si>
  <si>
    <t>$L$26</t>
  </si>
  <si>
    <t xml:space="preserve"> cw_map("BBR","10-EF-&gt;D.1.916*")</t>
  </si>
  <si>
    <t>$H$27</t>
  </si>
  <si>
    <t xml:space="preserve"> cw_map("BR","10-EF-&gt;D.1.9176")</t>
  </si>
  <si>
    <t>$L$27</t>
  </si>
  <si>
    <t xml:space="preserve"> cw_map("BBR","10-EF-&gt;D.1.917*")</t>
  </si>
  <si>
    <t>$H$28</t>
  </si>
  <si>
    <t xml:space="preserve"> cw_map("BR","10-EF-&gt;D.1.9186")</t>
  </si>
  <si>
    <t>$L$28</t>
  </si>
  <si>
    <t xml:space="preserve"> cw_map("BBR","10-EF-&gt;D.1.918*")</t>
  </si>
  <si>
    <t>$H$29</t>
  </si>
  <si>
    <t xml:space="preserve"> cw_map("BR","10-EF-&gt;D.1.9196")</t>
  </si>
  <si>
    <t>$L$29</t>
  </si>
  <si>
    <t xml:space="preserve"> cw_map("BBR","10-EF-&gt;D.1.919*")</t>
  </si>
  <si>
    <t>$H$30</t>
  </si>
  <si>
    <t xml:space="preserve"> cw_map("BR","10-EF-&gt;D.1.9206")</t>
  </si>
  <si>
    <t>$L$30</t>
  </si>
  <si>
    <t xml:space="preserve"> cw_map("BBR","10-EF-&gt;D.1.920*")</t>
  </si>
  <si>
    <t>$H$31</t>
  </si>
  <si>
    <t xml:space="preserve"> cw_map("BR","10-EF-&gt;D.1.9216")</t>
  </si>
  <si>
    <t>$L$31</t>
  </si>
  <si>
    <t xml:space="preserve"> cw_map("BBR","10-EF-&gt;D.1.921*")</t>
  </si>
  <si>
    <t>$H$32</t>
  </si>
  <si>
    <t xml:space="preserve"> cw_map("BR","10-EF-&gt;D.1.9226")</t>
  </si>
  <si>
    <t>$L$32</t>
  </si>
  <si>
    <t xml:space="preserve"> cw_map("BBR","10-EF-&gt;D.1.922*")</t>
  </si>
  <si>
    <t xml:space="preserve"> cw_map("BR","10-EF-&gt;D.2.1101")</t>
  </si>
  <si>
    <t>$D$36</t>
  </si>
  <si>
    <t xml:space="preserve"> cw_map("BR","10-EF-&gt;D.2.1102")</t>
  </si>
  <si>
    <t>$E$36</t>
  </si>
  <si>
    <t xml:space="preserve"> cw_map("BR","10-EF-&gt;D.2.1103")</t>
  </si>
  <si>
    <t>$F$36</t>
  </si>
  <si>
    <t xml:space="preserve"> cw_map("BR","10-EF-&gt;D.2.1104")</t>
  </si>
  <si>
    <t>$G$36</t>
  </si>
  <si>
    <t xml:space="preserve"> cw_map("BR","10-EF-&gt;D.2.1105")</t>
  </si>
  <si>
    <t>$H$36</t>
  </si>
  <si>
    <t xml:space="preserve"> cw_map("BR","10-EF-&gt;D.2.1106")</t>
  </si>
  <si>
    <t>$I$36</t>
  </si>
  <si>
    <t xml:space="preserve"> cw_map("BR","10-EF-&gt;D.2.1107")</t>
  </si>
  <si>
    <t>$J$36</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</si>
  <si>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</si>
  <si>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</si>
  <si>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</si>
  <si>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</si>
  <si>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</si>
  <si>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</si>
  <si>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</si>
  <si>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</si>
  <si>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</si>
  <si>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</si>
  <si>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</si>
  <si>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</si>
  <si>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</si>
  <si>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</si>
  <si>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</si>
  <si>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</si>
  <si>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</si>
  <si>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</si>
  <si>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</si>
  <si>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</si>
  <si>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</si>
  <si>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$D$38</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</si>
  <si>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</si>
  <si>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</si>
  <si>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</si>
  <si>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</si>
  <si>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</si>
  <si>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</si>
  <si>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</si>
  <si>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</si>
  <si>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</si>
  <si>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$I$38</t>
  </si>
  <si>
    <t xml:space="preserve"> cw_map("BR","10-EF-&gt;D.2.1307")</t>
  </si>
  <si>
    <t>$J$38</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</si>
  <si>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</si>
  <si>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</si>
  <si>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</si>
  <si>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</si>
  <si>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</si>
  <si>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</si>
  <si>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</si>
  <si>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</si>
  <si>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</si>
  <si>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</si>
  <si>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</si>
  <si>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</si>
  <si>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</si>
  <si>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</si>
  <si>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</si>
  <si>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</si>
  <si>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</si>
  <si>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</si>
  <si>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</si>
  <si>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</si>
  <si>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</si>
  <si>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</si>
  <si>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</si>
  <si>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</si>
  <si>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</si>
  <si>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</si>
  <si>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</si>
  <si>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</si>
  <si>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</si>
  <si>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</si>
  <si>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</si>
  <si>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</si>
  <si>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</si>
  <si>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</si>
  <si>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</si>
  <si>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</si>
  <si>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</si>
  <si>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</si>
  <si>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</si>
  <si>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</si>
  <si>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</si>
  <si>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</si>
  <si>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</si>
  <si>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</si>
  <si>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</si>
  <si>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</si>
  <si>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</si>
  <si>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</si>
  <si>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</si>
  <si>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</si>
  <si>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</si>
  <si>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</si>
  <si>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</si>
  <si>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</si>
  <si>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</si>
  <si>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</si>
  <si>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</si>
  <si>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</si>
  <si>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</si>
  <si>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</si>
  <si>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</si>
  <si>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</si>
  <si>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$F$44</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</si>
  <si>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</si>
  <si>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</si>
  <si>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</si>
  <si>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</si>
  <si>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</si>
  <si>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</si>
  <si>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</si>
  <si>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</si>
  <si>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</si>
  <si>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</si>
  <si>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</si>
  <si>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</si>
  <si>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</si>
  <si>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</si>
  <si>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</si>
  <si>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</si>
  <si>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</si>
  <si>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$F$45</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</si>
  <si>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</si>
  <si>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</si>
  <si>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</si>
  <si>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</si>
  <si>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</si>
  <si>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</si>
  <si>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</si>
  <si>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</si>
  <si>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</si>
  <si>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</si>
  <si>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</si>
  <si>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</si>
  <si>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</si>
  <si>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</si>
  <si>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</si>
  <si>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</si>
  <si>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</si>
  <si>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$F$46</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</si>
  <si>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</si>
  <si>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</si>
  <si>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</si>
  <si>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</si>
  <si>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</si>
  <si>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</si>
  <si>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</si>
  <si>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</si>
  <si>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</si>
  <si>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</si>
  <si>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</si>
  <si>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</si>
  <si>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$D$49</t>
  </si>
  <si>
    <t xml:space="preserve"> cw_map("BR","10-EF-&gt;D.2.3102")</t>
  </si>
  <si>
    <t>$E$49</t>
  </si>
  <si>
    <t xml:space="preserve"> cw_map("BR","10-EF-&gt;D.2.3103")</t>
  </si>
  <si>
    <t>$F$49</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</si>
  <si>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</si>
  <si>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</si>
  <si>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</si>
  <si>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</si>
  <si>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</si>
  <si>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</si>
  <si>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</si>
  <si>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</si>
  <si>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</si>
  <si>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</si>
  <si>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</si>
  <si>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</si>
  <si>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$D$50</t>
  </si>
  <si>
    <t xml:space="preserve"> cw_map("BR","10-EF-&gt;D.2.3202")</t>
  </si>
  <si>
    <t>$E$50</t>
  </si>
  <si>
    <t xml:space="preserve"> cw_map("BR","10-EF-&gt;D.2.3203")</t>
  </si>
  <si>
    <t>$F$50</t>
  </si>
  <si>
    <t xml:space="preserve"> cw_map("BR","10-EF-&gt;D.2.3204")</t>
  </si>
  <si>
    <t>$G$50</t>
  </si>
  <si>
    <t xml:space="preserve"> cw_map("BR","10-EF-&gt;D.2.3205")</t>
  </si>
  <si>
    <t>$H$50</t>
  </si>
  <si>
    <t xml:space="preserve"> cw_map("BR","10-EF-&gt;D.2.3206")</t>
  </si>
  <si>
    <t>$I$50</t>
  </si>
  <si>
    <t xml:space="preserve"> cw_map("BR","10-EF-&gt;D.2.3207")</t>
  </si>
  <si>
    <t>$J$50</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</si>
  <si>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</si>
  <si>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</si>
  <si>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</si>
  <si>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</si>
  <si>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</si>
  <si>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</si>
  <si>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</si>
  <si>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</si>
  <si>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</si>
  <si>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$F$51</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</si>
  <si>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</si>
  <si>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</si>
  <si>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</si>
  <si>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</si>
  <si>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</si>
  <si>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</si>
  <si>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</si>
  <si>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</si>
  <si>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</si>
  <si>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</si>
  <si>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</si>
  <si>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</si>
  <si>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</si>
  <si>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</si>
  <si>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</si>
  <si>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</si>
  <si>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</si>
  <si>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$F$52</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</si>
  <si>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</si>
  <si>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</si>
  <si>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</si>
  <si>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</si>
  <si>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</si>
  <si>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</si>
  <si>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</si>
  <si>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</si>
  <si>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</si>
  <si>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</si>
  <si>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</si>
  <si>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</si>
  <si>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$D$55</t>
  </si>
  <si>
    <t xml:space="preserve"> cw_map("BR","10-EF-&gt;D.2.4102")</t>
  </si>
  <si>
    <t>$E$55</t>
  </si>
  <si>
    <t xml:space="preserve"> cw_map("BR","10-EF-&gt;D.2.4103")</t>
  </si>
  <si>
    <t>$F$55</t>
  </si>
  <si>
    <t xml:space="preserve"> cw_map("BR","10-EF-&gt;D.2.4104")</t>
  </si>
  <si>
    <t>$G$55</t>
  </si>
  <si>
    <t xml:space="preserve"> cw_map("BR","10-EF-&gt;D.2.4105")</t>
  </si>
  <si>
    <t>$H$55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</si>
  <si>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</si>
  <si>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</si>
  <si>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</si>
  <si>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</si>
  <si>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</si>
  <si>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</si>
  <si>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</si>
  <si>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</si>
  <si>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$D$56</t>
  </si>
  <si>
    <t xml:space="preserve"> cw_map("BR","10-EF-&gt;D.2.4902")</t>
  </si>
  <si>
    <t>$E$56</t>
  </si>
  <si>
    <t xml:space="preserve"> cw_map("BR","10-EF-&gt;D.2.4903")</t>
  </si>
  <si>
    <t>$F$56</t>
  </si>
  <si>
    <t xml:space="preserve"> cw_map("BR","10-EF-&gt;D.2.4904")</t>
  </si>
  <si>
    <t>$G$56</t>
  </si>
  <si>
    <t xml:space="preserve"> cw_map("BR","10-EF-&gt;D.2.4905")</t>
  </si>
  <si>
    <t>$H$56</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</si>
  <si>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</si>
  <si>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</si>
  <si>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</si>
  <si>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</si>
  <si>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</si>
  <si>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</si>
  <si>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</si>
  <si>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</si>
  <si>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$D$59</t>
  </si>
  <si>
    <t xml:space="preserve"> cw_map("BR","10-EF-&gt;D.2.5102")</t>
  </si>
  <si>
    <t>$E$59</t>
  </si>
  <si>
    <t xml:space="preserve"> cw_map("BR","10-EF-&gt;D.2.5103")</t>
  </si>
  <si>
    <t>$F$59</t>
  </si>
  <si>
    <t xml:space="preserve"> cw_map("BR","10-EF-&gt;D.2.5104")</t>
  </si>
  <si>
    <t>$G$59</t>
  </si>
  <si>
    <t xml:space="preserve"> cw_map("BR","10-EF-&gt;D.2.5105")</t>
  </si>
  <si>
    <t>$H$59</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</si>
  <si>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</si>
  <si>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</si>
  <si>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</si>
  <si>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</si>
  <si>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</si>
  <si>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</si>
  <si>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</si>
  <si>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</si>
  <si>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$D$60</t>
  </si>
  <si>
    <t xml:space="preserve"> cw_map("BR","10-EF-&gt;D.2.5202")</t>
  </si>
  <si>
    <t>$E$60</t>
  </si>
  <si>
    <t xml:space="preserve"> cw_map("BR","10-EF-&gt;D.2.5203")</t>
  </si>
  <si>
    <t>$F$60</t>
  </si>
  <si>
    <t xml:space="preserve"> cw_map("BR","10-EF-&gt;D.2.5204")</t>
  </si>
  <si>
    <t>$G$60</t>
  </si>
  <si>
    <t xml:space="preserve"> cw_map("BR","10-EF-&gt;D.2.5205")</t>
  </si>
  <si>
    <t>$H$60</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</si>
  <si>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</si>
  <si>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</si>
  <si>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</si>
  <si>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</si>
  <si>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</si>
  <si>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</si>
  <si>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</si>
  <si>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</si>
  <si>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$D$61</t>
  </si>
  <si>
    <t xml:space="preserve"> cw_map("BR","10-EF-&gt;D.2.5402")</t>
  </si>
  <si>
    <t>$E$61</t>
  </si>
  <si>
    <t xml:space="preserve"> cw_map("BR","10-EF-&gt;D.2.5403")</t>
  </si>
  <si>
    <t>$F$61</t>
  </si>
  <si>
    <t xml:space="preserve"> cw_map("BR","10-EF-&gt;D.2.5404")</t>
  </si>
  <si>
    <t>$G$61</t>
  </si>
  <si>
    <t xml:space="preserve"> cw_map("BR","10-EF-&gt;D.2.5405")</t>
  </si>
  <si>
    <t>$H$61</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</si>
  <si>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</si>
  <si>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</si>
  <si>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</si>
  <si>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</si>
  <si>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</si>
  <si>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</si>
  <si>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</si>
  <si>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</si>
  <si>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$D$62</t>
  </si>
  <si>
    <t xml:space="preserve"> cw_map("BR","10-EF-&gt;D.2.5502")</t>
  </si>
  <si>
    <t>$E$62</t>
  </si>
  <si>
    <t xml:space="preserve"> cw_map("BR","10-EF-&gt;D.2.5503")</t>
  </si>
  <si>
    <t>$F$62</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</si>
  <si>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</si>
  <si>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</si>
  <si>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</si>
  <si>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</si>
  <si>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</si>
  <si>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</si>
  <si>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</si>
  <si>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</si>
  <si>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</si>
  <si>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</si>
  <si>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</si>
  <si>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</si>
  <si>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$D$63</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</si>
  <si>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</si>
  <si>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</si>
  <si>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</si>
  <si>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</si>
  <si>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</si>
  <si>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</si>
  <si>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</si>
  <si>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</si>
  <si>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</si>
  <si>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</si>
  <si>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</si>
  <si>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</si>
  <si>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</si>
  <si>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</si>
  <si>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</si>
  <si>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</si>
  <si>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$D$64</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</si>
  <si>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</si>
  <si>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</si>
  <si>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</si>
  <si>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</si>
  <si>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</si>
  <si>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</si>
  <si>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</si>
  <si>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</si>
  <si>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</si>
  <si>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</si>
  <si>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</si>
  <si>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</si>
  <si>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</si>
  <si>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</si>
  <si>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</si>
  <si>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</si>
  <si>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$D$67</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</si>
  <si>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</si>
  <si>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</si>
  <si>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</si>
  <si>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</si>
  <si>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</si>
  <si>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</si>
  <si>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</si>
  <si>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</si>
  <si>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</si>
  <si>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</si>
  <si>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</si>
  <si>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</si>
  <si>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</si>
  <si>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</si>
  <si>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</si>
  <si>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</si>
  <si>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$D$68</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</si>
  <si>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</si>
  <si>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</si>
  <si>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</si>
  <si>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</si>
  <si>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</si>
  <si>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</si>
  <si>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</si>
  <si>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</si>
  <si>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</si>
  <si>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</si>
  <si>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</si>
  <si>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</si>
  <si>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</si>
  <si>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</si>
  <si>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</si>
  <si>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</si>
  <si>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$D$69</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</si>
  <si>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</si>
  <si>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</si>
  <si>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</si>
  <si>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</si>
  <si>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</si>
  <si>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</si>
  <si>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</si>
  <si>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</si>
  <si>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</si>
  <si>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</si>
  <si>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</si>
  <si>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</si>
  <si>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</si>
  <si>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</si>
  <si>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</si>
  <si>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</si>
  <si>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$D$70</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</si>
  <si>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</si>
  <si>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</si>
  <si>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</si>
  <si>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</si>
  <si>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</si>
  <si>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</si>
  <si>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</si>
  <si>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</si>
  <si>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</si>
  <si>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</si>
  <si>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</si>
  <si>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</si>
  <si>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</si>
  <si>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</si>
  <si>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</si>
  <si>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</si>
  <si>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$D$71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</si>
  <si>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</si>
  <si>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</si>
  <si>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</si>
  <si>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</si>
  <si>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</si>
  <si>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</si>
  <si>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</si>
  <si>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</si>
  <si>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</si>
  <si>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</si>
  <si>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</si>
  <si>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</si>
  <si>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</si>
  <si>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</si>
  <si>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</si>
  <si>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</si>
  <si>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$D$73</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</si>
  <si>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</si>
  <si>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</si>
  <si>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</si>
  <si>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</si>
  <si>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</si>
  <si>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</si>
  <si>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</si>
  <si>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</si>
  <si>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</si>
  <si>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</si>
  <si>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</si>
  <si>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</si>
  <si>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</si>
  <si>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</si>
  <si>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</si>
  <si>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</si>
  <si>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$D$75</t>
  </si>
  <si>
    <t xml:space="preserve"> cw_map("BR","10-EF-&gt;D.3.0002")</t>
  </si>
  <si>
    <t>$E$75</t>
  </si>
  <si>
    <t xml:space="preserve"> cw_map("BR","10-EF-&gt;D.3.0003")</t>
  </si>
  <si>
    <t>$F$75</t>
  </si>
  <si>
    <t xml:space="preserve"> cw_map("BR","10-EF-&gt;D.3.0004")</t>
  </si>
  <si>
    <t>$G$75</t>
  </si>
  <si>
    <t xml:space="preserve"> cw_map("BR","10-EF-&gt;D.3.0005")</t>
  </si>
  <si>
    <t>$H$75</t>
  </si>
  <si>
    <t xml:space="preserve"> cw_map("BR","10-EF-&gt;D.3.0006")</t>
  </si>
  <si>
    <t>$I$75</t>
  </si>
  <si>
    <t xml:space="preserve"> cw_map("BR","10-EF-&gt;D.3.0007")</t>
  </si>
  <si>
    <t>$J$75</t>
  </si>
  <si>
    <t xml:space="preserve"> cw_map("BR","10-EF-&gt;D.3.0008")</t>
  </si>
  <si>
    <t>$L$75</t>
  </si>
  <si>
    <t xml:space="preserve"> cw_map("BBR","10-EF-&gt;D.3.000*")</t>
  </si>
  <si>
    <t>$E$78</t>
  </si>
  <si>
    <t xml:space="preserve"> cw_map("BR","10-EF-&gt;D.4.1103")</t>
  </si>
  <si>
    <t>$H$78</t>
  </si>
  <si>
    <t xml:space="preserve"> cw_map("BR","D.4.1006")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</si>
  <si>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</si>
  <si>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</si>
  <si>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</si>
  <si>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</si>
  <si>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</si>
  <si>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</si>
  <si>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</si>
  <si>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</si>
  <si>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</si>
  <si>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</si>
  <si>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</si>
  <si>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</si>
  <si>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</si>
  <si>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</si>
  <si>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</si>
  <si>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</si>
  <si>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</si>
  <si>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</si>
  <si>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</si>
  <si>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</si>
  <si>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</si>
  <si>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</si>
  <si>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</si>
  <si>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</si>
  <si>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</si>
  <si>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</si>
  <si>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</si>
  <si>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</si>
  <si>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</si>
  <si>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</si>
  <si>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</si>
  <si>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</si>
  <si>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</si>
  <si>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</si>
  <si>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</si>
  <si>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</si>
  <si>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</si>
  <si>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</si>
  <si>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</si>
  <si>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</si>
  <si>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</si>
  <si>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</si>
  <si>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</si>
  <si>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</si>
  <si>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</si>
  <si>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</si>
  <si>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</si>
  <si>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</si>
  <si>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</si>
  <si>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</si>
  <si>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</si>
  <si>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</si>
  <si>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</si>
  <si>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</si>
  <si>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</si>
  <si>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</si>
  <si>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</si>
  <si>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</si>
  <si>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</si>
  <si>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</si>
  <si>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</si>
  <si>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</si>
  <si>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</si>
  <si>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</si>
  <si>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</si>
  <si>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</si>
  <si>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</si>
  <si>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</si>
  <si>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</si>
  <si>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</si>
  <si>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</si>
  <si>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</si>
  <si>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$H$96</t>
  </si>
  <si>
    <t xml:space="preserve"> cw_map("BR","10-EF-&gt;D.4.3406")</t>
  </si>
  <si>
    <t>$L$96</t>
  </si>
  <si>
    <t xml:space="preserve"> cw_map("BBR","10-EF-&gt;D.4.3406")</t>
  </si>
  <si>
    <t>$H$97</t>
  </si>
  <si>
    <t xml:space="preserve"> cw_map("BR","10-EF-&gt;D.4.3706")</t>
  </si>
  <si>
    <t>$L$97</t>
  </si>
  <si>
    <t xml:space="preserve"> cw_map("BBR","10-EF-&gt;D.4.3706")</t>
  </si>
  <si>
    <t>$H$98</t>
  </si>
  <si>
    <t xml:space="preserve"> cw_map("BR","10-EF-&gt;D.4.3806")</t>
  </si>
  <si>
    <t>$L$98</t>
  </si>
  <si>
    <t xml:space="preserve"> cw_map("BBR","10-EF-&gt;D.4.3806")</t>
  </si>
  <si>
    <t>$E$99</t>
  </si>
  <si>
    <t xml:space="preserve"> cw_map("BR","10-EF-&gt;D.4.3903")</t>
  </si>
  <si>
    <t>$H$99</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</si>
  <si>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</si>
  <si>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</si>
  <si>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</si>
  <si>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</si>
  <si>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</si>
  <si>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</si>
  <si>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</si>
  <si>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</si>
  <si>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</si>
  <si>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</si>
  <si>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</si>
  <si>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</si>
  <si>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</si>
  <si>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$H$106</t>
  </si>
  <si>
    <t xml:space="preserve"> cw_map("BR","10-EF-&gt;D.5.1206")</t>
  </si>
  <si>
    <t>$L$106</t>
  </si>
  <si>
    <t xml:space="preserve"> cw_map("BBR","10-EF-&gt;D.5.1206")</t>
  </si>
  <si>
    <t>$H$107</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</si>
  <si>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</si>
  <si>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</si>
  <si>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</si>
  <si>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</si>
  <si>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</si>
  <si>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</si>
  <si>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</si>
  <si>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</si>
  <si>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</si>
  <si>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</si>
  <si>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</si>
  <si>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</si>
  <si>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</si>
  <si>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</si>
  <si>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</si>
  <si>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</si>
  <si>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</si>
  <si>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$L$120</t>
  </si>
  <si>
    <t xml:space="preserve"> cw_map("BBR","20-OMF-&gt;D.2.190*")</t>
  </si>
  <si>
    <t>$L$122</t>
  </si>
  <si>
    <t xml:space="preserve"> cw_map("BBR","20-OMF-&gt;D.2.510*")</t>
  </si>
  <si>
    <t>$L$123</t>
  </si>
  <si>
    <t xml:space="preserve"> cw_map("BBR","20-OMF-&gt;D.2.530*")</t>
  </si>
  <si>
    <t>$L$124</t>
  </si>
  <si>
    <t xml:space="preserve"> cw_map("BBR","20-OMF-&gt;D.2.540*")-cw_map("BBR","20-OMF-&gt;D.2.54022")</t>
  </si>
  <si>
    <t>$L$125</t>
  </si>
  <si>
    <t xml:space="preserve"> cw_map("BBR","20-OMF-&gt;D.2.550*")</t>
  </si>
  <si>
    <t>$L$126</t>
  </si>
  <si>
    <t xml:space="preserve"> cw_map("BBR","20-OMF-&gt;D.2.560*")</t>
  </si>
  <si>
    <t>$L$128</t>
  </si>
  <si>
    <t xml:space="preserve"> cw_map("BBR","20-OMF-&gt;D.2.900*")</t>
  </si>
  <si>
    <t>$L$130</t>
  </si>
  <si>
    <t xml:space="preserve"> cw_map("BBR","20-OMF-&gt;D.3.000*")</t>
  </si>
  <si>
    <t>$L$133</t>
  </si>
  <si>
    <t xml:space="preserve"> cw_map("BBR","20-OMF-&gt;D.4.110*")</t>
  </si>
  <si>
    <t>$L$134</t>
  </si>
  <si>
    <t xml:space="preserve"> cw_map("BBR","20-OMF-&gt;D.4.120*")</t>
  </si>
  <si>
    <t>$L$135</t>
  </si>
  <si>
    <t xml:space="preserve"> cw_map("BBR","20-OMF-&gt;D.4.140*")</t>
  </si>
  <si>
    <t>$L$136</t>
  </si>
  <si>
    <t xml:space="preserve"> cw_map("BBR","20-OMF-&gt;D.4.190*")</t>
  </si>
  <si>
    <t>$L$138</t>
  </si>
  <si>
    <t xml:space="preserve"> cw_map("BBR","20-OMF-&gt;D.4.400*")</t>
  </si>
  <si>
    <t>$L$142</t>
  </si>
  <si>
    <t xml:space="preserve"> cw_map("BBR","20-OMF-&gt;D.5.1106")</t>
  </si>
  <si>
    <t>$L$143</t>
  </si>
  <si>
    <t xml:space="preserve"> cw_map("BBR","20-OMF-&gt;D.5.1206")</t>
  </si>
  <si>
    <t>$L$144</t>
  </si>
  <si>
    <t xml:space="preserve"> cw_map("BBR","20-OMF-&gt;D.5.1306")</t>
  </si>
  <si>
    <t>$L$145</t>
  </si>
  <si>
    <t xml:space="preserve"> cw_map("BBR","20-OMF-&gt;D.5.1406")</t>
  </si>
  <si>
    <t>$L$146</t>
  </si>
  <si>
    <t xml:space="preserve"> cw_map("BBR","20-OMF-&gt;D.5.1506")</t>
  </si>
  <si>
    <t>$L$148</t>
  </si>
  <si>
    <t xml:space="preserve"> cw_map("BBR","20-OMF-&gt;D.5.2006")</t>
  </si>
  <si>
    <t>$L$150</t>
  </si>
  <si>
    <t xml:space="preserve"> cw_map("BBR","20-OMF-&gt;D.6.0*")</t>
  </si>
  <si>
    <t>$L$157</t>
  </si>
  <si>
    <t xml:space="preserve"> cw_map("BBR","30-BIF-&gt;D.4.1106")</t>
  </si>
  <si>
    <t>$L$158</t>
  </si>
  <si>
    <t xml:space="preserve"> cw_map("BBR","30-BIF-&gt;D.4.1206")</t>
  </si>
  <si>
    <t>$L$159</t>
  </si>
  <si>
    <t xml:space="preserve"> cw_map("BBR","30-BIF-&gt;D.4.1906")</t>
  </si>
  <si>
    <t>$L$163</t>
  </si>
  <si>
    <t xml:space="preserve"> cw_map("BBR","30-BIF-&gt;D.5.1106")</t>
  </si>
  <si>
    <t>$L$164</t>
  </si>
  <si>
    <t xml:space="preserve"> cw_map("BBR","30-BIF-&gt;D.5.1206")</t>
  </si>
  <si>
    <t>$L$165</t>
  </si>
  <si>
    <t xml:space="preserve"> cw_map("BBR","30-BIF-&gt;D.5.1306")</t>
  </si>
  <si>
    <t>$L$166</t>
  </si>
  <si>
    <t xml:space="preserve"> cw_map("BBR","30-BIF-&gt;D.5.1406")</t>
  </si>
  <si>
    <t>$L$167</t>
  </si>
  <si>
    <t xml:space="preserve"> cw_map("BBR","30-BIF-&gt;D.5.1506")</t>
  </si>
  <si>
    <t>$L$169</t>
  </si>
  <si>
    <t xml:space="preserve"> cw_map("BBR","30-BIF-&gt;D.5.2006")</t>
  </si>
  <si>
    <t>$L$170</t>
  </si>
  <si>
    <t xml:space="preserve"> cw_map("BBR","30-BIF-&gt;D.5.3006")</t>
  </si>
  <si>
    <t>$L$171</t>
  </si>
  <si>
    <t xml:space="preserve"> cw_map("BBR","30-BIF-&gt;D.5.400*")</t>
  </si>
  <si>
    <t>$L$173</t>
  </si>
  <si>
    <t xml:space="preserve"> cw_map("BBR","30-BIF-&gt;D.6.0*")</t>
  </si>
  <si>
    <t>$L$180</t>
  </si>
  <si>
    <t xml:space="preserve"> cw_map("BBR","40-TF-&gt;D.2.1*")</t>
  </si>
  <si>
    <t>$L$182</t>
  </si>
  <si>
    <t xml:space="preserve"> cw_map("BBR","40-TF-&gt;D.2.5*")-cw_map("BBR","40-TF-&gt;D.2.55022")</t>
  </si>
  <si>
    <t>$L$183</t>
  </si>
  <si>
    <t xml:space="preserve"> cw_map("BBR","40-TF-&gt;D.2.9*")</t>
  </si>
  <si>
    <t>$L$185</t>
  </si>
  <si>
    <t xml:space="preserve"> cw_map("BBR","40-TF-&gt;D.3.0*")</t>
  </si>
  <si>
    <t>$L$188</t>
  </si>
  <si>
    <t xml:space="preserve"> cw_map("BBR","40-TF-&gt;D.4.110*")</t>
  </si>
  <si>
    <t>$L$189</t>
  </si>
  <si>
    <t xml:space="preserve"> cw_map("BBR","40-TF-&gt;D.4.120*")</t>
  </si>
  <si>
    <t>$L$190</t>
  </si>
  <si>
    <t xml:space="preserve"> cw_map("BBR","40-TF-&gt;D.4.130*")</t>
  </si>
  <si>
    <t>$L$191</t>
  </si>
  <si>
    <t xml:space="preserve"> cw_map("BBR","40-TF-&gt;D.4.140*")</t>
  </si>
  <si>
    <t>$L$192</t>
  </si>
  <si>
    <t xml:space="preserve"> cw_map("BBR","40-TF-&gt;D.4.170*")</t>
  </si>
  <si>
    <t>$L$193</t>
  </si>
  <si>
    <t xml:space="preserve"> cw_map("BBR","40-TF-&gt;D.4.190*")</t>
  </si>
  <si>
    <t>$L$195</t>
  </si>
  <si>
    <t xml:space="preserve"> cw_map("BBR","40-TF-&gt;D.4.440*")</t>
  </si>
  <si>
    <t>$L$199</t>
  </si>
  <si>
    <t xml:space="preserve"> cw_map("BBR","40-TF-&gt;D.5.1106")</t>
  </si>
  <si>
    <t>$L$200</t>
  </si>
  <si>
    <t xml:space="preserve"> cw_map("BBR","40-TF-&gt;D.5.1206")</t>
  </si>
  <si>
    <t>$L$201</t>
  </si>
  <si>
    <t xml:space="preserve"> cw_map("BBR","40-TF-&gt;D.5.1306")</t>
  </si>
  <si>
    <t>$L$202</t>
  </si>
  <si>
    <t xml:space="preserve"> cw_map("BBR","40-TF-&gt;D.5.1406")</t>
  </si>
  <si>
    <t>$L$203</t>
  </si>
  <si>
    <t xml:space="preserve"> cw_map("BBR","40-TF-&gt;D.5.1506")</t>
  </si>
  <si>
    <t>$L$205</t>
  </si>
  <si>
    <t xml:space="preserve"> cw_map("BBR","40-TF-&gt;D.5.2006")</t>
  </si>
  <si>
    <t>$L$206</t>
  </si>
  <si>
    <t xml:space="preserve"> cw_map("BBR","40-TF-&gt;D.5.3006")</t>
  </si>
  <si>
    <t>$L$207</t>
  </si>
  <si>
    <t xml:space="preserve"> cw_map("BBR","40-TF-&gt;D.5.4006")</t>
  </si>
  <si>
    <t>$L$209</t>
  </si>
  <si>
    <t xml:space="preserve"> cw_map("BBR","40-TF-&gt;D.6.0*")</t>
  </si>
  <si>
    <t>$L$215</t>
  </si>
  <si>
    <t xml:space="preserve"> cw_map("BBR","50-ISF-&gt;D.1.1002")</t>
  </si>
  <si>
    <t>$L$216</t>
  </si>
  <si>
    <t xml:space="preserve"> cw_map("BBR","50-ISF-&gt;D.1.1252")</t>
  </si>
  <si>
    <t>$L$217</t>
  </si>
  <si>
    <t xml:space="preserve"> cw_map("BBR","50-ISF-&gt;D.1.2002")</t>
  </si>
  <si>
    <t>$L$218</t>
  </si>
  <si>
    <t xml:space="preserve"> cw_map("BBR","50-ISF-&gt;D.1.2252")</t>
  </si>
  <si>
    <t>$L$219</t>
  </si>
  <si>
    <t xml:space="preserve"> cw_map("BBR","50-ISF-&gt;D.1.2502")</t>
  </si>
  <si>
    <t>$L$220</t>
  </si>
  <si>
    <t xml:space="preserve"> cw_map("BBR","50-ISF-&gt;D.1.2752")</t>
  </si>
  <si>
    <t>$L$221</t>
  </si>
  <si>
    <t xml:space="preserve"> cw_map("BBR","50-ISF-&gt;D.1.3002")</t>
  </si>
  <si>
    <t>$L$222</t>
  </si>
  <si>
    <t xml:space="preserve"> cw_map("BBR","50-ISF-&gt;D.1.4002")</t>
  </si>
  <si>
    <t>$L$223</t>
  </si>
  <si>
    <t xml:space="preserve"> cw_map("BBR","50-ISF-&gt;D.1.5002")</t>
  </si>
  <si>
    <t>$L$224</t>
  </si>
  <si>
    <t xml:space="preserve"> cw_map("BBR","50-ISF-&gt;D.1.6002")</t>
  </si>
  <si>
    <t>$L$225</t>
  </si>
  <si>
    <t xml:space="preserve"> cw_map("BBR","50-ISF-&gt;D.1.6502")</t>
  </si>
  <si>
    <t>$L$226</t>
  </si>
  <si>
    <t xml:space="preserve"> cw_map("BBR","50-ISF-&gt;D.1.7002")</t>
  </si>
  <si>
    <t>$L$227</t>
  </si>
  <si>
    <t xml:space="preserve"> cw_map("BBR","50-ISF-&gt;D.1.8002")</t>
  </si>
  <si>
    <t>$L$228</t>
  </si>
  <si>
    <t xml:space="preserve"> cw_map("BBR","50-ISF-&gt;D.1.9002")</t>
  </si>
  <si>
    <t>$L$232</t>
  </si>
  <si>
    <t xml:space="preserve"> cw_map("BBR","50-ISF-&gt;D.2.1102")</t>
  </si>
  <si>
    <t>$L$233</t>
  </si>
  <si>
    <t xml:space="preserve"> cw_map("BBR","50-ISF-&gt;D.2.1202")</t>
  </si>
  <si>
    <t>$L$234</t>
  </si>
  <si>
    <t xml:space="preserve"> cw_map("BBR","50-ISF-&gt;D.2.1302")</t>
  </si>
  <si>
    <t>$L$235</t>
  </si>
  <si>
    <t xml:space="preserve"> cw_map("BBR","50-ISF-&gt;D.2.1402")</t>
  </si>
  <si>
    <t>$L$236</t>
  </si>
  <si>
    <t xml:space="preserve"> cw_map("BBR","50-ISF-&gt;D.2.1502")</t>
  </si>
  <si>
    <t>$L$237</t>
  </si>
  <si>
    <t xml:space="preserve"> cw_map("BBR","50-ISF-&gt;D.2.1902")</t>
  </si>
  <si>
    <t>$L$240</t>
  </si>
  <si>
    <t xml:space="preserve"> cw_map("BBR","50-ISF-&gt;D.2.2102")</t>
  </si>
  <si>
    <t>$L$241</t>
  </si>
  <si>
    <t xml:space="preserve"> cw_map("BBR","50-ISF-&gt;D.2.2202")</t>
  </si>
  <si>
    <t>$L$242</t>
  </si>
  <si>
    <t xml:space="preserve"> cw_map("BBR","50-ISF-&gt;D.2.2302")</t>
  </si>
  <si>
    <t>$L$245</t>
  </si>
  <si>
    <t xml:space="preserve"> cw_map("BBR","50-ISF-&gt;D.2.3102")</t>
  </si>
  <si>
    <t>$L$246</t>
  </si>
  <si>
    <t xml:space="preserve"> cw_map("BBR","50-ISF-&gt;D.2.3202")</t>
  </si>
  <si>
    <t>$L$247</t>
  </si>
  <si>
    <t xml:space="preserve"> cw_map("BBR","50-ISF-&gt;D.2.3302")</t>
  </si>
  <si>
    <t>$L$248</t>
  </si>
  <si>
    <t xml:space="preserve"> cw_map("BBR","50-ISF-&gt;D.2.3612")</t>
  </si>
  <si>
    <t>$L$249</t>
  </si>
  <si>
    <t xml:space="preserve"> cw_map("BBR","50-ISF-&gt;D.2.3622")</t>
  </si>
  <si>
    <t>$L$250</t>
  </si>
  <si>
    <t xml:space="preserve"> cw_map("BBR","50-ISF-&gt;D.2.3632")</t>
  </si>
  <si>
    <t>$L$251</t>
  </si>
  <si>
    <t xml:space="preserve"> cw_map("BBR","50-ISF-&gt;D.2.3642")</t>
  </si>
  <si>
    <t>$L$252</t>
  </si>
  <si>
    <t xml:space="preserve"> cw_map("BBR","50-ISF-&gt;D.2.3652")</t>
  </si>
  <si>
    <t>$L$253</t>
  </si>
  <si>
    <t xml:space="preserve"> cw_map("BBR","50-ISF-&gt;D.2.3662")</t>
  </si>
  <si>
    <t>$L$254</t>
  </si>
  <si>
    <t xml:space="preserve"> cw_map("BBR","50-ISF-&gt;D.2.3672")</t>
  </si>
  <si>
    <t>$L$255</t>
  </si>
  <si>
    <t xml:space="preserve"> cw_map("BBR","50-ISF-&gt;D.2.3682")</t>
  </si>
  <si>
    <t>$L$256</t>
  </si>
  <si>
    <t xml:space="preserve"> cw_map("BBR","50-ISF-&gt;D.2.3692")</t>
  </si>
  <si>
    <t>$L$259</t>
  </si>
  <si>
    <t xml:space="preserve"> cw_map("BBR","50-ISF-&gt;D.2.4102")</t>
  </si>
  <si>
    <t>$L$260</t>
  </si>
  <si>
    <t xml:space="preserve"> cw_map("BBR","50-ISF-&gt;D.2.4902")</t>
  </si>
  <si>
    <t>$L$263</t>
  </si>
  <si>
    <t xml:space="preserve"> cw_map("BBR","50-ISF-&gt;D.2.5102")</t>
  </si>
  <si>
    <t>$L$264</t>
  </si>
  <si>
    <t xml:space="preserve"> cw_map("BBR","50-ISF-&gt;D.2.5202")</t>
  </si>
  <si>
    <t>$L$265</t>
  </si>
  <si>
    <t xml:space="preserve"> cw_map("BBR","50-ISF-&gt;D.2.5302")</t>
  </si>
  <si>
    <t>$L$266</t>
  </si>
  <si>
    <t xml:space="preserve"> cw_map("BBR","50-ISF-&gt;D.2.5402")</t>
  </si>
  <si>
    <t>$L$267</t>
  </si>
  <si>
    <t xml:space="preserve"> cw_map("BBR","50-ISF-&gt;D.2.5502")</t>
  </si>
  <si>
    <t>$L$268</t>
  </si>
  <si>
    <t xml:space="preserve"> cw_map("BBR","50-ISF-&gt;D.2.5602")</t>
  </si>
  <si>
    <t>$L$269</t>
  </si>
  <si>
    <t xml:space="preserve"> cw_map("BBR","50-ISF-&gt;D.2.5702")</t>
  </si>
  <si>
    <t>$L$272</t>
  </si>
  <si>
    <t xml:space="preserve"> cw_map("BBR","50-ISF-&gt;D.2.6102")</t>
  </si>
  <si>
    <t>$L$273</t>
  </si>
  <si>
    <t xml:space="preserve"> cw_map("BBR","50-ISF-&gt;D.2.6202")</t>
  </si>
  <si>
    <t>$L$274</t>
  </si>
  <si>
    <t xml:space="preserve"> cw_map("BBR","50-ISF-&gt;D.2.6302")</t>
  </si>
  <si>
    <t>$L$275</t>
  </si>
  <si>
    <t xml:space="preserve"> cw_map("BBR","50-ISF-&gt;D.2.6402")</t>
  </si>
  <si>
    <t>$L$276</t>
  </si>
  <si>
    <t xml:space="preserve"> cw_map("BBR","50-ISF-&gt;D.2.6602")</t>
  </si>
  <si>
    <t>$L$278</t>
  </si>
  <si>
    <t xml:space="preserve"> cw_map("BBR","50-ISF-&gt;D.2.9002")</t>
  </si>
  <si>
    <t>$L$280</t>
  </si>
  <si>
    <t xml:space="preserve"> cw_map("BBR","50-ISF-&gt;D.3.0002")</t>
  </si>
  <si>
    <t>$L$282</t>
  </si>
  <si>
    <t xml:space="preserve"> cw_map("BBR","50-ISF-&gt;D.4.1102")</t>
  </si>
  <si>
    <t>$L$283</t>
  </si>
  <si>
    <t xml:space="preserve"> cw_map("BBR","50-ISF-&gt;D.4.1202")</t>
  </si>
  <si>
    <t>$L$284</t>
  </si>
  <si>
    <t xml:space="preserve"> cw_map("BBR","50-ISF-&gt;D.4.1402")</t>
  </si>
  <si>
    <t>$L$288</t>
  </si>
  <si>
    <t xml:space="preserve"> cw_map("BBR","50-ISF-&gt;D.5.1106")</t>
  </si>
  <si>
    <t>$L$289</t>
  </si>
  <si>
    <t xml:space="preserve"> cw_map("BBR","50-ISF-&gt;D.5.1206")</t>
  </si>
  <si>
    <t>$L$290</t>
  </si>
  <si>
    <t xml:space="preserve"> cw_map("BBR","50-ISF-&gt;D.5.1306")</t>
  </si>
  <si>
    <t>$L$291</t>
  </si>
  <si>
    <t xml:space="preserve"> cw_map("BBR","50-ISF-&gt;D.5.1406")</t>
  </si>
  <si>
    <t>$L$292</t>
  </si>
  <si>
    <t xml:space="preserve"> cw_map("BBR","50-ISF-&gt;D.5.1506")</t>
  </si>
  <si>
    <t>$L$294</t>
  </si>
  <si>
    <t xml:space="preserve"> cw_map("BBR","50-ISF-&gt;D.6.0*")</t>
  </si>
  <si>
    <t>$L$301</t>
  </si>
  <si>
    <t xml:space="preserve"> cw_map("BBR","60-CPF-&gt;D.2.530*")</t>
  </si>
  <si>
    <t>$L$302</t>
  </si>
  <si>
    <t xml:space="preserve"> cw_map("BBR","60-CPF-&gt;D.2.900*")</t>
  </si>
  <si>
    <t>$L$306</t>
  </si>
  <si>
    <t xml:space="preserve"> cw_map("BBR","60-CPF-&gt;D.4.100*")</t>
  </si>
  <si>
    <t>$L$307</t>
  </si>
  <si>
    <t xml:space="preserve"> cw_map("BBR","60-CPF-&gt;D.4.120*")</t>
  </si>
  <si>
    <t>$L$308</t>
  </si>
  <si>
    <t xml:space="preserve"> cw_map("BBR","60-CPF-&gt;D.4.140*")</t>
  </si>
  <si>
    <t>$L$309</t>
  </si>
  <si>
    <t xml:space="preserve"> cw_map("BBR","60-CPF-&gt;D.4.190*")</t>
  </si>
  <si>
    <t>$L$311</t>
  </si>
  <si>
    <t xml:space="preserve"> cw_map("BBR","60-CPF-&gt;D.6.0*")</t>
  </si>
  <si>
    <t>$L$319</t>
  </si>
  <si>
    <t xml:space="preserve"> cw_map("BBR","80-TIF-&gt;D.2.361*")</t>
  </si>
  <si>
    <t>$L$320</t>
  </si>
  <si>
    <t xml:space="preserve"> cw_map("BBR","80-TIF-&gt;D.2.362*")</t>
  </si>
  <si>
    <t>$L$321</t>
  </si>
  <si>
    <t xml:space="preserve"> cw_map("BBR","80-TIF-&gt;D.2.363*")</t>
  </si>
  <si>
    <t>$L$322</t>
  </si>
  <si>
    <t xml:space="preserve"> cw_map("BBR","80-TIF-&gt;D.2.364*")</t>
  </si>
  <si>
    <t>$L$323</t>
  </si>
  <si>
    <t xml:space="preserve"> cw_map("BBR","80-TIF-&gt;D.2.365*")</t>
  </si>
  <si>
    <t>$L$324</t>
  </si>
  <si>
    <t xml:space="preserve"> cw_map("BBR","80-TIF-&gt;D.2.366*")</t>
  </si>
  <si>
    <t>$L$325</t>
  </si>
  <si>
    <t xml:space="preserve"> cw_map("BBR","80-TIF-&gt;D.2.367*")</t>
  </si>
  <si>
    <t>$L$326</t>
  </si>
  <si>
    <t xml:space="preserve"> cw_map("BBR","80-TIF-&gt;D.2.368*")</t>
  </si>
  <si>
    <t>$L$327</t>
  </si>
  <si>
    <t xml:space="preserve"> cw_map("BBR","80-TIF-&gt;D.2.369*")</t>
  </si>
  <si>
    <t>$L$328</t>
  </si>
  <si>
    <t xml:space="preserve"> cw_map("BBR","80-TIF-&gt;D.2.371*")</t>
  </si>
  <si>
    <t>$L$329</t>
  </si>
  <si>
    <t xml:space="preserve"> cw_map("BBR","80-TIF-&gt;D.2.372*")</t>
  </si>
  <si>
    <t>$L$332</t>
  </si>
  <si>
    <t xml:space="preserve"> cw_map("BBR","80-TIF-&gt;D.4.1106")</t>
  </si>
  <si>
    <t>$L$333</t>
  </si>
  <si>
    <t xml:space="preserve"> cw_map("BBR","80-TIF-&gt;D.4.1206")</t>
  </si>
  <si>
    <t>$L$337</t>
  </si>
  <si>
    <t xml:space="preserve"> cw_map("BBR","80-TIF-&gt;D.5.1106")</t>
  </si>
  <si>
    <t>$L$338</t>
  </si>
  <si>
    <t xml:space="preserve"> cw_map("BBR","80-TIF-&gt;D.5.1306")</t>
  </si>
  <si>
    <t>$L$339</t>
  </si>
  <si>
    <t xml:space="preserve"> cw_map("BBR","80-TIF-&gt;D.5.1506")</t>
  </si>
  <si>
    <t>$L$341</t>
  </si>
  <si>
    <t xml:space="preserve"> cw_map("BBR","80-TIF-&gt;D.6.0*")</t>
  </si>
  <si>
    <t>$L$348</t>
  </si>
  <si>
    <t xml:space="preserve"> cw_map("BBR","90-FPSF-&gt;D.2.53*")</t>
  </si>
  <si>
    <t>$L$349</t>
  </si>
  <si>
    <t xml:space="preserve"> cw_map("BBR","90-FPSF-&gt;D.2.54*")</t>
  </si>
  <si>
    <t>$L$351</t>
  </si>
  <si>
    <t xml:space="preserve"> cw_map("BBR","90-FPSF-&gt;D.2.9*")</t>
  </si>
  <si>
    <t>$L$354</t>
  </si>
  <si>
    <t xml:space="preserve"> cw_map("BBR","90-FPSF-&gt;D.4.1106")</t>
  </si>
  <si>
    <t>$L$355</t>
  </si>
  <si>
    <t xml:space="preserve"> cw_map("BBR","90-FPSF-&gt;D.4.1206")</t>
  </si>
  <si>
    <t>$L$356</t>
  </si>
  <si>
    <t xml:space="preserve"> cw_map("BBR","90-FPSF-&gt;D.4.1906")</t>
  </si>
  <si>
    <t>$L$360</t>
  </si>
  <si>
    <t xml:space="preserve"> cw_map("BBR","90-FPSF-&gt;D.5.1106")</t>
  </si>
  <si>
    <t>$L$361</t>
  </si>
  <si>
    <t xml:space="preserve"> cw_map("BBR","90-FPSF-&gt;D.5.1506")</t>
  </si>
  <si>
    <t>$L$363</t>
  </si>
  <si>
    <t xml:space="preserve"> cw_map("BBR","90-FPSF-&gt;D.5.2006")</t>
  </si>
  <si>
    <t>$L$364</t>
  </si>
  <si>
    <t xml:space="preserve"> cw_map("BBR","90-FPSF-&gt;D.5.3006")</t>
  </si>
  <si>
    <t>$L$366</t>
  </si>
  <si>
    <t xml:space="preserve"> cw_map("BBR","90-FPSF-&gt;D.6.0*")</t>
  </si>
  <si>
    <t xml:space="preserve">Northwestern Illinois Assn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</si>
</sst>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1" t="s">
        <v>405</v>
      </c>
      <c r="J1" s="1982"/>
      <c r="K1" s="1982"/>
      <c r="L1" s="1982"/>
      <c r="M1" s="1982"/>
      <c r="N1" s="1982"/>
      <c r="O1" s="1982"/>
      <c r="P1" s="1982"/>
      <c r="Q1" s="1982"/>
      <c r="R1" s="1982"/>
      <c r="S1" s="1982"/>
    </row>
    <row r="2" spans="1:28" ht="12" customHeight="1" x14ac:dyDescent="0.2">
      <c r="A2" s="47" t="s">
        <v>1991</v>
      </c>
      <c r="D2" s="48"/>
      <c r="I2" s="1983" t="s">
        <v>979</v>
      </c>
      <c r="J2" s="1982"/>
      <c r="K2" s="1982"/>
      <c r="L2" s="1982"/>
      <c r="M2" s="1982"/>
      <c r="N2" s="1982"/>
      <c r="O2" s="1982"/>
      <c r="P2" s="1982"/>
      <c r="Q2" s="1982"/>
      <c r="R2" s="1982"/>
      <c r="S2" s="1982"/>
    </row>
    <row r="3" spans="1:28" ht="12" customHeight="1" x14ac:dyDescent="0.2">
      <c r="A3" s="155" t="s">
        <v>1943</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c r="C5" s="26" t="s">
        <v>910</v>
      </c>
      <c r="D5" s="84"/>
      <c r="E5" s="84"/>
      <c r="H5" s="38"/>
      <c r="I5" s="1991" t="s">
        <v>680</v>
      </c>
      <c r="J5" s="1990"/>
      <c r="K5" s="1990"/>
      <c r="L5" s="1990"/>
      <c r="M5" s="1990"/>
      <c r="N5" s="1990"/>
      <c r="O5" s="1990"/>
      <c r="P5" s="1990"/>
      <c r="Q5" s="1990"/>
      <c r="R5" s="1990"/>
      <c r="S5" s="1990"/>
    </row>
    <row r="6" spans="1:28" ht="14.1" customHeight="1" x14ac:dyDescent="0.2">
      <c r="B6" s="104" t="s">
        <v>2062</v>
      </c>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t="s">
        <v>2062</v>
      </c>
      <c r="P12" s="100" t="s">
        <v>202</v>
      </c>
      <c r="Q12" s="74"/>
      <c r="R12" s="30"/>
      <c r="S12" s="30"/>
      <c r="T12" s="85" t="s">
        <v>265</v>
      </c>
      <c r="U12" s="51"/>
      <c r="V12" s="51"/>
      <c r="W12" s="51"/>
      <c r="X12" s="51"/>
      <c r="Y12" s="45"/>
      <c r="Z12" s="45"/>
      <c r="AA12" s="46"/>
    </row>
    <row r="13" spans="1:28" ht="13.5" customHeight="1" x14ac:dyDescent="0.2">
      <c r="A13" s="2016">
        <v>16019427061</v>
      </c>
      <c r="B13" s="2017"/>
      <c r="C13" s="2017"/>
      <c r="D13" s="2017"/>
      <c r="E13" s="2017"/>
      <c r="F13" s="2017"/>
      <c r="G13" s="2017"/>
      <c r="H13" s="2018"/>
      <c r="I13" s="31"/>
      <c r="J13" s="30"/>
      <c r="K13" s="28"/>
      <c r="L13" s="30"/>
      <c r="M13" s="30"/>
      <c r="N13" s="30"/>
      <c r="O13" s="30"/>
      <c r="P13" s="30"/>
      <c r="Q13" s="30"/>
      <c r="R13" s="30"/>
      <c r="S13" s="30"/>
      <c r="T13" s="2021" t="s">
        <v>2063</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2075</v>
      </c>
      <c r="B15" s="2019"/>
      <c r="C15" s="2019"/>
      <c r="D15" s="2019"/>
      <c r="E15" s="2019"/>
      <c r="F15" s="2019"/>
      <c r="G15" s="2019"/>
      <c r="H15" s="2020"/>
      <c r="T15" s="2025" t="s">
        <v>2064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3728</v>
      </c>
      <c r="B17" s="1976"/>
      <c r="C17" s="1976"/>
      <c r="D17" s="1976"/>
      <c r="E17" s="1976"/>
      <c r="F17" s="1976"/>
      <c r="G17" s="1976"/>
      <c r="H17" s="2001"/>
      <c r="T17" s="2032" t="s">
        <v>2065</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2076</v>
      </c>
      <c r="B19" s="1961"/>
      <c r="C19" s="1961"/>
      <c r="D19" s="1961"/>
      <c r="E19" s="1961"/>
      <c r="F19" s="1961"/>
      <c r="G19" s="1961"/>
      <c r="H19" s="1941"/>
      <c r="I19" s="30"/>
      <c r="J19" s="99"/>
      <c r="K19" s="40"/>
      <c r="L19" s="38"/>
      <c r="M19" s="112" t="s">
        <v>315</v>
      </c>
      <c r="P19" s="27"/>
      <c r="Q19" s="27"/>
      <c r="R19" s="27"/>
      <c r="S19" s="31"/>
      <c r="T19" s="2015" t="s">
        <v>2067</v>
      </c>
      <c r="U19" s="1940"/>
      <c r="V19" s="1940"/>
      <c r="W19" s="1941"/>
      <c r="X19" s="2030" t="s">
        <v>2066</v>
      </c>
      <c r="Y19" s="2031"/>
      <c r="Z19" s="2028">
        <v>60504</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2077</v>
      </c>
      <c r="B21" s="1940"/>
      <c r="C21" s="1940"/>
      <c r="D21" s="1940"/>
      <c r="E21" s="1940"/>
      <c r="F21" s="1940"/>
      <c r="G21" s="1940"/>
      <c r="H21" s="1941"/>
      <c r="I21" s="1995" t="s">
        <v>678</v>
      </c>
      <c r="J21" s="1990"/>
      <c r="K21" s="1990"/>
      <c r="L21" s="1990"/>
      <c r="M21" s="1990"/>
      <c r="N21" s="1990"/>
      <c r="O21" s="1990"/>
      <c r="P21" s="1990"/>
      <c r="Q21" s="1990"/>
      <c r="R21" s="1990"/>
      <c r="S21" s="1996"/>
      <c r="T21" s="2039" t="s">
        <v>2068</v>
      </c>
      <c r="U21" s="2040"/>
      <c r="V21" s="2040"/>
      <c r="W21" s="2040"/>
      <c r="X21" s="2045" t="s">
        <v>2069</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2078</v>
      </c>
      <c r="B23" s="1993"/>
      <c r="C23" s="1993"/>
      <c r="D23" s="1993"/>
      <c r="E23" s="1993"/>
      <c r="F23" s="1993"/>
      <c r="G23" s="1993"/>
      <c r="H23" s="1994"/>
      <c r="T23" s="1975" t="s">
        <v>2070</v>
      </c>
      <c r="U23" s="2038"/>
      <c r="V23" s="2038"/>
      <c r="W23" s="2038"/>
      <c r="X23" s="2042">
        <v>44530</v>
      </c>
      <c r="Y23" s="2043"/>
      <c r="Z23" s="2043"/>
      <c r="AA23" s="2044"/>
    </row>
    <row r="24" spans="1:27" ht="14.1" customHeight="1" x14ac:dyDescent="0.2">
      <c r="A24" s="88" t="s">
        <v>677</v>
      </c>
      <c r="B24" s="49"/>
      <c r="C24" s="49"/>
      <c r="D24" s="49"/>
      <c r="E24" s="49"/>
      <c r="F24" s="49"/>
      <c r="G24" s="49"/>
      <c r="H24" s="61"/>
      <c r="J24" s="1962" t="str">
        <f>IF(B5="x",IF(AUDITCHECK!D29="AFR form Incomplete.","",IF(AUDITCHECK!D29="Deficit reduction plan is required.","School District must complete a deficit reduction plan in the 2019-2020 Budget",)),"")</f>
        <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60178</v>
      </c>
      <c r="B25" s="1940"/>
      <c r="C25" s="1940"/>
      <c r="D25" s="1940"/>
      <c r="E25" s="1940"/>
      <c r="F25" s="1940"/>
      <c r="G25" s="1940"/>
      <c r="H25" s="1941"/>
      <c r="I25" s="113"/>
      <c r="J25" s="1964"/>
      <c r="K25" s="1964"/>
      <c r="L25" s="1964"/>
      <c r="M25" s="1964"/>
      <c r="N25" s="1964"/>
      <c r="O25" s="1964"/>
      <c r="P25" s="1964"/>
      <c r="Q25" s="1964"/>
      <c r="R25" s="1964"/>
      <c r="S25" s="1965"/>
      <c r="T25" s="2035" t="s">
        <v>2071</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2062</v>
      </c>
      <c r="F29" s="141" t="s">
        <v>1316</v>
      </c>
      <c r="G29" s="114"/>
      <c r="I29" s="54"/>
      <c r="J29" s="102"/>
      <c r="K29" s="28" t="s">
        <v>576</v>
      </c>
      <c r="L29" s="148" t="s">
        <v>2062</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8" sqref="A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A18" sqref="A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2082</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A18" sqref="A1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22174422</v>
      </c>
      <c r="E16" s="356"/>
      <c r="F16" s="1733">
        <f>SUM('Acct Summary 7-8'!C17,'Acct Summary 7-8'!D17,'Acct Summary 7-8'!F17)</f>
        <v>21406843</v>
      </c>
      <c r="G16" s="356"/>
      <c r="H16" s="1733">
        <f>SUM(D16-F16)</f>
        <v>767579</v>
      </c>
      <c r="I16" s="222"/>
      <c r="J16" s="1733">
        <f>SUM('Acct Summary 7-8'!C81,'Acct Summary 7-8'!D81,'Acct Summary 7-8'!F81,'Acct Summary 7-8'!I81)</f>
        <v>5643735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8" sqref="A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Northwestern Illinois Assn </v>
      </c>
      <c r="E7" s="391"/>
      <c r="G7" s="252"/>
      <c r="H7" s="387"/>
      <c r="I7" s="387"/>
      <c r="J7" s="387"/>
      <c r="K7" s="387"/>
      <c r="L7" s="329"/>
      <c r="M7" s="329"/>
      <c r="N7" s="329"/>
      <c r="O7" s="329"/>
      <c r="P7" s="329"/>
    </row>
    <row r="8" spans="1:18" ht="12.75" x14ac:dyDescent="0.2">
      <c r="A8" s="329"/>
      <c r="B8" s="329"/>
      <c r="C8" s="389" t="s">
        <v>1125</v>
      </c>
      <c r="D8" s="392">
        <f>COVER!A13</f>
        <v>16019427061</v>
      </c>
      <c r="E8" s="393"/>
      <c r="G8" s="329"/>
      <c r="H8" s="329"/>
      <c r="I8" s="329"/>
      <c r="J8" s="329"/>
      <c r="K8" s="329"/>
      <c r="L8" s="329"/>
      <c r="M8" s="329"/>
      <c r="N8" s="329"/>
      <c r="O8" s="329"/>
      <c r="P8" s="329"/>
    </row>
    <row r="9" spans="1:18" ht="12.75" x14ac:dyDescent="0.2">
      <c r="A9" s="329"/>
      <c r="B9" s="329"/>
      <c r="C9" s="389" t="s">
        <v>713</v>
      </c>
      <c r="D9" s="394" t="str">
        <f>COVER!A15</f>
        <v>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5643735</v>
      </c>
      <c r="I12" s="404"/>
      <c r="J12" s="404"/>
      <c r="K12" s="405">
        <f>TRUNC((H12/H13*100000),5)/100000</f>
        <v>0.25451554040000002</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22174422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21406843</v>
      </c>
      <c r="I17" s="404"/>
      <c r="J17" s="416"/>
      <c r="K17" s="405">
        <f>TRUNC((H17/H18*100000),5)/100000</f>
        <v>0.96538448659999998</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22174422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7278588</v>
      </c>
      <c r="I24" s="422"/>
      <c r="J24" s="422"/>
      <c r="K24" s="423">
        <f>TRUNC(((H24/H25*100000)/100000),2)</f>
        <v>122.4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59463.45278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50"/>
  <sheetViews>
    <sheetView workbookViewId="0"/>
  </sheetViews>
  <sheetFormatPr defaultRowHeight="12.75" x14ac:dyDescent="0.2"/>
  <sheetData>
    <row r="1" spans="1:4" x14ac:dyDescent="0.2">
      <c r="A1" t="s">
        <v>2083</v>
      </c>
      <c r="B1" t="s">
        <v>2122</v>
      </c>
      <c r="C1" t="s">
        <v>2189</v>
      </c>
      <c r="D1" t="s">
        <v>2527</v>
      </c>
    </row>
    <row r="2" spans="1:4" x14ac:dyDescent="0.2">
      <c r="A2">
        <v>19</v>
      </c>
      <c r="B2">
        <v>36</v>
      </c>
      <c r="C2">
        <v>182</v>
      </c>
      <c r="D2">
        <v>616</v>
      </c>
    </row>
    <row r="3" spans="1:4" x14ac:dyDescent="0.2">
      <c r="A3" t="s">
        <v>2084</v>
      </c>
      <c r="B3" t="s">
        <v>2094</v>
      </c>
      <c r="C3" t="s">
        <v>2086</v>
      </c>
      <c r="D3" t="s">
        <v>2086</v>
      </c>
    </row>
    <row r="4" spans="1:4" x14ac:dyDescent="0.2">
      <c r="A4">
        <v>7278588</v>
      </c>
      <c r="B4">
        <v>0</v>
      </c>
      <c r="C4">
        <v>0</v>
      </c>
      <c r="D4">
        <v>0</v>
      </c>
    </row>
    <row r="5" spans="1:4" x14ac:dyDescent="0.2">
      <c r="A5" t="s">
        <v>2085</v>
      </c>
      <c r="B5" t="s">
        <v>2123</v>
      </c>
      <c r="C5" t="s">
        <v>2190</v>
      </c>
      <c r="D5" t="s">
        <v>2528</v>
      </c>
    </row>
    <row r="6" spans="1:4" x14ac:dyDescent="0.2">
      <c r="A6" t="s">
        <v>2086</v>
      </c>
      <c r="B6" t="s">
        <v>2124</v>
      </c>
      <c r="C6" t="s">
        <v>2088</v>
      </c>
      <c r="D6" t="s">
        <v>2529</v>
      </c>
    </row>
    <row r="7" spans="1:4" x14ac:dyDescent="0.2">
      <c r="A7">
        <v>0</v>
      </c>
      <c r="B7">
        <v>0</v>
      </c>
      <c r="C7">
        <v>0</v>
      </c>
      <c r="D7">
        <v>0</v>
      </c>
    </row>
    <row r="8" spans="1:4" x14ac:dyDescent="0.2">
      <c r="A8" t="s">
        <v>2087</v>
      </c>
      <c r="B8" t="s">
        <v>2125</v>
      </c>
      <c r="C8" t="s">
        <v>2191</v>
      </c>
      <c r="D8" t="s">
        <v>2530</v>
      </c>
    </row>
    <row r="9" spans="1:4" x14ac:dyDescent="0.2">
      <c r="A9" t="s">
        <v>2088</v>
      </c>
      <c r="B9" t="s">
        <v>2102</v>
      </c>
      <c r="C9" t="s">
        <v>2090</v>
      </c>
      <c r="D9" t="s">
        <v>2531</v>
      </c>
    </row>
    <row r="10" spans="1:4" x14ac:dyDescent="0.2">
      <c r="A10">
        <v>0</v>
      </c>
      <c r="B10">
        <v>0</v>
      </c>
      <c r="C10">
        <v>0</v>
      </c>
      <c r="D10">
        <v>0</v>
      </c>
    </row>
    <row r="11" spans="1:4" x14ac:dyDescent="0.2">
      <c r="A11" t="s">
        <v>2089</v>
      </c>
      <c r="B11" t="s">
        <v>2126</v>
      </c>
      <c r="C11" t="s">
        <v>2192</v>
      </c>
      <c r="D11" t="s">
        <v>2532</v>
      </c>
    </row>
    <row r="12" spans="1:4" x14ac:dyDescent="0.2">
      <c r="A12" t="s">
        <v>2090</v>
      </c>
      <c r="B12" t="s">
        <v>2104</v>
      </c>
      <c r="C12" t="s">
        <v>2096</v>
      </c>
      <c r="D12" t="s">
        <v>2533</v>
      </c>
    </row>
    <row r="13" spans="1:4" x14ac:dyDescent="0.2">
      <c r="A13">
        <v>0</v>
      </c>
      <c r="B13">
        <v>0</v>
      </c>
      <c r="C13">
        <v>0</v>
      </c>
      <c r="D13">
        <v>0</v>
      </c>
    </row>
    <row r="14" spans="1:4" x14ac:dyDescent="0.2">
      <c r="A14" t="s">
        <v>2091</v>
      </c>
      <c r="B14" t="s">
        <v>2127</v>
      </c>
      <c r="C14" t="s">
        <v>2193</v>
      </c>
      <c r="D14" t="s">
        <v>2534</v>
      </c>
    </row>
    <row r="15" spans="1:4" x14ac:dyDescent="0.2">
      <c r="A15" t="s">
        <v>2092</v>
      </c>
      <c r="B15" t="s">
        <v>2106</v>
      </c>
      <c r="C15" t="s">
        <v>2098</v>
      </c>
      <c r="D15" t="s">
        <v>2535</v>
      </c>
    </row>
    <row r="16" spans="1:4" x14ac:dyDescent="0.2">
      <c r="A16">
        <v>1080211</v>
      </c>
      <c r="B16">
        <v>0</v>
      </c>
      <c r="C16">
        <v>0</v>
      </c>
      <c r="D16">
        <v>0</v>
      </c>
    </row>
    <row r="17" spans="1:4" x14ac:dyDescent="0.2">
      <c r="A17" t="s">
        <v>2093</v>
      </c>
      <c r="B17" t="s">
        <v>2128</v>
      </c>
      <c r="C17" t="s">
        <v>2194</v>
      </c>
      <c r="D17" t="s">
        <v>2536</v>
      </c>
    </row>
    <row r="18" spans="1:4" x14ac:dyDescent="0.2">
      <c r="A18" t="s">
        <v>2094</v>
      </c>
      <c r="B18" t="s">
        <v>2108</v>
      </c>
      <c r="C18" t="s">
        <v>2195</v>
      </c>
      <c r="D18" t="s">
        <v>2537</v>
      </c>
    </row>
    <row r="19" spans="1:4" x14ac:dyDescent="0.2">
      <c r="A19">
        <v>-6182</v>
      </c>
      <c r="B19">
        <v>0</v>
      </c>
      <c r="C19">
        <v>0</v>
      </c>
      <c r="D19">
        <v>0</v>
      </c>
    </row>
    <row r="20" spans="1:4" x14ac:dyDescent="0.2">
      <c r="A20" t="s">
        <v>2095</v>
      </c>
      <c r="B20" t="s">
        <v>2129</v>
      </c>
      <c r="C20" t="s">
        <v>2196</v>
      </c>
      <c r="D20" t="s">
        <v>2538</v>
      </c>
    </row>
    <row r="21" spans="1:4" x14ac:dyDescent="0.2">
      <c r="A21" t="s">
        <v>2096</v>
      </c>
      <c r="B21" t="s">
        <v>2118</v>
      </c>
      <c r="C21" t="s">
        <v>2197</v>
      </c>
      <c r="D21" t="s">
        <v>2539</v>
      </c>
    </row>
    <row r="22" spans="1:4" x14ac:dyDescent="0.2">
      <c r="A22">
        <v>0</v>
      </c>
      <c r="B22">
        <v>0</v>
      </c>
      <c r="C22">
        <v>0</v>
      </c>
      <c r="D22">
        <v>0</v>
      </c>
    </row>
    <row r="23" spans="1:4" x14ac:dyDescent="0.2">
      <c r="A23" t="s">
        <v>2097</v>
      </c>
      <c r="B23" t="s">
        <v>2130</v>
      </c>
      <c r="C23" t="s">
        <v>2198</v>
      </c>
      <c r="D23" t="s">
        <v>2540</v>
      </c>
    </row>
    <row r="24" spans="1:4" x14ac:dyDescent="0.2">
      <c r="A24" t="s">
        <v>2098</v>
      </c>
      <c r="B24" t="s">
        <v>2131</v>
      </c>
      <c r="C24" t="s">
        <v>2199</v>
      </c>
      <c r="D24" t="s">
        <v>2541</v>
      </c>
    </row>
    <row r="25" spans="1:4" x14ac:dyDescent="0.2">
      <c r="A25">
        <v>0</v>
      </c>
      <c r="B25">
        <v>0</v>
      </c>
      <c r="C25">
        <v>0</v>
      </c>
      <c r="D25">
        <v>0</v>
      </c>
    </row>
    <row r="26" spans="1:4" x14ac:dyDescent="0.2">
      <c r="A26" t="s">
        <v>2099</v>
      </c>
      <c r="B26" t="s">
        <v>2132</v>
      </c>
      <c r="C26" t="s">
        <v>2200</v>
      </c>
      <c r="D26" t="s">
        <v>2542</v>
      </c>
    </row>
    <row r="27" spans="1:4" x14ac:dyDescent="0.2">
      <c r="A27" t="s">
        <v>2100</v>
      </c>
      <c r="B27" t="s">
        <v>2133</v>
      </c>
      <c r="C27" t="s">
        <v>2201</v>
      </c>
      <c r="D27" t="s">
        <v>2543</v>
      </c>
    </row>
    <row r="28" spans="1:4" x14ac:dyDescent="0.2">
      <c r="A28">
        <v>0</v>
      </c>
      <c r="B28">
        <v>0</v>
      </c>
      <c r="C28">
        <v>0</v>
      </c>
      <c r="D28">
        <v>0</v>
      </c>
    </row>
    <row r="29" spans="1:4" x14ac:dyDescent="0.2">
      <c r="A29" t="s">
        <v>2101</v>
      </c>
      <c r="B29" t="s">
        <v>2134</v>
      </c>
      <c r="C29" t="s">
        <v>2202</v>
      </c>
      <c r="D29" t="s">
        <v>2544</v>
      </c>
    </row>
    <row r="30" spans="1:4" x14ac:dyDescent="0.2">
      <c r="A30" t="s">
        <v>2102</v>
      </c>
      <c r="B30" t="s">
        <v>2135</v>
      </c>
      <c r="C30" t="s">
        <v>2203</v>
      </c>
      <c r="D30" t="s">
        <v>2545</v>
      </c>
    </row>
    <row r="31" spans="1:4" x14ac:dyDescent="0.2">
      <c r="A31">
        <v>0</v>
      </c>
      <c r="B31">
        <v>0</v>
      </c>
      <c r="C31">
        <v>0</v>
      </c>
      <c r="D31">
        <v>0</v>
      </c>
    </row>
    <row r="32" spans="1:4" x14ac:dyDescent="0.2">
      <c r="A32" t="s">
        <v>2103</v>
      </c>
      <c r="B32" t="s">
        <v>2136</v>
      </c>
      <c r="C32" t="s">
        <v>2204</v>
      </c>
      <c r="D32" t="s">
        <v>2546</v>
      </c>
    </row>
    <row r="33" spans="1:4" x14ac:dyDescent="0.2">
      <c r="A33" t="s">
        <v>2104</v>
      </c>
      <c r="B33" t="s">
        <v>2137</v>
      </c>
      <c r="C33" t="s">
        <v>2205</v>
      </c>
      <c r="D33" t="s">
        <v>2547</v>
      </c>
    </row>
    <row r="34" spans="1:4" x14ac:dyDescent="0.2">
      <c r="A34">
        <v>0</v>
      </c>
      <c r="B34">
        <v>0</v>
      </c>
      <c r="C34">
        <v>0</v>
      </c>
      <c r="D34">
        <v>0</v>
      </c>
    </row>
    <row r="35" spans="1:4" x14ac:dyDescent="0.2">
      <c r="A35" t="s">
        <v>2105</v>
      </c>
      <c r="B35" t="s">
        <v>2138</v>
      </c>
      <c r="C35" t="s">
        <v>2206</v>
      </c>
      <c r="D35" t="s">
        <v>2548</v>
      </c>
    </row>
    <row r="36" spans="1:4" x14ac:dyDescent="0.2">
      <c r="A36" t="s">
        <v>2106</v>
      </c>
      <c r="B36" t="s">
        <v>2139</v>
      </c>
      <c r="C36" t="s">
        <v>2207</v>
      </c>
      <c r="D36" t="s">
        <v>2090</v>
      </c>
    </row>
    <row r="37" spans="1:4" x14ac:dyDescent="0.2">
      <c r="A37">
        <v>951391</v>
      </c>
      <c r="B37">
        <v>0</v>
      </c>
      <c r="C37">
        <v>0</v>
      </c>
      <c r="D37">
        <v>0</v>
      </c>
    </row>
    <row r="38" spans="1:4" x14ac:dyDescent="0.2">
      <c r="A38" t="s">
        <v>2107</v>
      </c>
      <c r="B38" t="s">
        <v>2140</v>
      </c>
      <c r="C38" t="s">
        <v>2208</v>
      </c>
      <c r="D38" t="s">
        <v>2549</v>
      </c>
    </row>
    <row r="39" spans="1:4" x14ac:dyDescent="0.2">
      <c r="A39" t="s">
        <v>2108</v>
      </c>
      <c r="B39" t="s">
        <v>2141</v>
      </c>
      <c r="C39" t="s">
        <v>2209</v>
      </c>
      <c r="D39" t="s">
        <v>2550</v>
      </c>
    </row>
    <row r="40" spans="1:4" x14ac:dyDescent="0.2">
      <c r="A40">
        <v>0</v>
      </c>
      <c r="B40">
        <v>0</v>
      </c>
      <c r="C40">
        <v>0</v>
      </c>
      <c r="D40">
        <v>0</v>
      </c>
    </row>
    <row r="41" spans="1:4" x14ac:dyDescent="0.2">
      <c r="A41" t="s">
        <v>2109</v>
      </c>
      <c r="B41" t="s">
        <v>2142</v>
      </c>
      <c r="C41" t="s">
        <v>2210</v>
      </c>
      <c r="D41" t="s">
        <v>2551</v>
      </c>
    </row>
    <row r="42" spans="1:4" x14ac:dyDescent="0.2">
      <c r="A42" t="s">
        <v>2110</v>
      </c>
      <c r="B42" t="s">
        <v>2143</v>
      </c>
      <c r="C42" t="s">
        <v>2124</v>
      </c>
      <c r="D42" t="s">
        <v>2552</v>
      </c>
    </row>
    <row r="43" spans="1:4" x14ac:dyDescent="0.2">
      <c r="A43">
        <v>0</v>
      </c>
      <c r="B43">
        <v>0</v>
      </c>
      <c r="C43">
        <v>0</v>
      </c>
      <c r="D43">
        <v>0</v>
      </c>
    </row>
    <row r="44" spans="1:4" x14ac:dyDescent="0.2">
      <c r="A44" t="s">
        <v>2111</v>
      </c>
      <c r="B44" t="s">
        <v>2144</v>
      </c>
      <c r="C44" t="s">
        <v>2211</v>
      </c>
      <c r="D44" t="s">
        <v>2553</v>
      </c>
    </row>
    <row r="45" spans="1:4" x14ac:dyDescent="0.2">
      <c r="A45" t="s">
        <v>2112</v>
      </c>
      <c r="B45" t="s">
        <v>2145</v>
      </c>
      <c r="C45" t="s">
        <v>2102</v>
      </c>
      <c r="D45" t="s">
        <v>2554</v>
      </c>
    </row>
    <row r="46" spans="1:4" x14ac:dyDescent="0.2">
      <c r="A46">
        <v>1757491</v>
      </c>
      <c r="B46">
        <v>0</v>
      </c>
      <c r="C46">
        <v>36412</v>
      </c>
      <c r="D46">
        <v>0</v>
      </c>
    </row>
    <row r="47" spans="1:4" x14ac:dyDescent="0.2">
      <c r="A47" t="s">
        <v>2113</v>
      </c>
      <c r="B47" t="s">
        <v>2146</v>
      </c>
      <c r="C47" t="s">
        <v>2212</v>
      </c>
      <c r="D47" t="s">
        <v>2555</v>
      </c>
    </row>
    <row r="48" spans="1:4" x14ac:dyDescent="0.2">
      <c r="A48" t="s">
        <v>2114</v>
      </c>
      <c r="B48" t="s">
        <v>2147</v>
      </c>
      <c r="C48" t="s">
        <v>2104</v>
      </c>
      <c r="D48" t="s">
        <v>2556</v>
      </c>
    </row>
    <row r="49" spans="1:4" x14ac:dyDescent="0.2">
      <c r="A49">
        <v>0</v>
      </c>
      <c r="B49">
        <v>0</v>
      </c>
      <c r="C49">
        <v>0</v>
      </c>
      <c r="D49">
        <v>0</v>
      </c>
    </row>
    <row r="50" spans="1:4" x14ac:dyDescent="0.2">
      <c r="A50" t="s">
        <v>2115</v>
      </c>
      <c r="B50" t="s">
        <v>2148</v>
      </c>
      <c r="C50" t="s">
        <v>2213</v>
      </c>
      <c r="D50" t="s">
        <v>2557</v>
      </c>
    </row>
    <row r="51" spans="1:4" x14ac:dyDescent="0.2">
      <c r="A51" t="s">
        <v>2116</v>
      </c>
      <c r="B51" t="s">
        <v>2149</v>
      </c>
      <c r="C51" t="s">
        <v>2106</v>
      </c>
      <c r="D51" t="s">
        <v>2558</v>
      </c>
    </row>
    <row r="52" spans="1:4" x14ac:dyDescent="0.2">
      <c r="A52">
        <v>0</v>
      </c>
      <c r="B52">
        <v>0</v>
      </c>
      <c r="C52">
        <v>0</v>
      </c>
      <c r="D52">
        <v>0</v>
      </c>
    </row>
    <row r="53" spans="1:4" x14ac:dyDescent="0.2">
      <c r="A53" t="s">
        <v>2117</v>
      </c>
      <c r="B53" t="s">
        <v>2150</v>
      </c>
      <c r="C53" t="s">
        <v>2214</v>
      </c>
      <c r="D53" t="s">
        <v>2559</v>
      </c>
    </row>
    <row r="54" spans="1:4" x14ac:dyDescent="0.2">
      <c r="A54" t="s">
        <v>2118</v>
      </c>
      <c r="B54" t="s">
        <v>2151</v>
      </c>
      <c r="C54" t="s">
        <v>2108</v>
      </c>
      <c r="D54" t="s">
        <v>2560</v>
      </c>
    </row>
    <row r="55" spans="1:4" x14ac:dyDescent="0.2">
      <c r="A55">
        <v>0</v>
      </c>
      <c r="B55">
        <v>0</v>
      </c>
      <c r="C55">
        <v>0</v>
      </c>
      <c r="D55">
        <v>0</v>
      </c>
    </row>
    <row r="56" spans="1:4" x14ac:dyDescent="0.2">
      <c r="A56" t="s">
        <v>2119</v>
      </c>
      <c r="B56" t="s">
        <v>2152</v>
      </c>
      <c r="C56" t="s">
        <v>2215</v>
      </c>
      <c r="D56" t="s">
        <v>2561</v>
      </c>
    </row>
    <row r="57" spans="1:4" x14ac:dyDescent="0.2">
      <c r="A57" t="s">
        <v>2120</v>
      </c>
      <c r="B57" t="s">
        <v>2153</v>
      </c>
      <c r="C57" t="s">
        <v>2110</v>
      </c>
      <c r="D57" t="s">
        <v>2562</v>
      </c>
    </row>
    <row r="58" spans="1:4" x14ac:dyDescent="0.2">
      <c r="A58">
        <v>0</v>
      </c>
      <c r="B58">
        <v>0</v>
      </c>
      <c r="C58">
        <v>0</v>
      </c>
      <c r="D58">
        <v>0</v>
      </c>
    </row>
    <row r="59" spans="1:4" x14ac:dyDescent="0.2">
      <c r="A59" t="s">
        <v>2121</v>
      </c>
      <c r="B59" t="s">
        <v>2154</v>
      </c>
      <c r="C59" t="s">
        <v>2216</v>
      </c>
      <c r="D59" t="s">
        <v>2563</v>
      </c>
    </row>
    <row r="60" spans="1:4" x14ac:dyDescent="0.2">
      <c r="B60" t="s">
        <v>2155</v>
      </c>
      <c r="C60" t="s">
        <v>2112</v>
      </c>
      <c r="D60" t="s">
        <v>2564</v>
      </c>
    </row>
    <row r="61" spans="1:4" x14ac:dyDescent="0.2">
      <c r="B61">
        <v>0</v>
      </c>
      <c r="C61">
        <v>0</v>
      </c>
      <c r="D61">
        <v>0</v>
      </c>
    </row>
    <row r="62" spans="1:4" x14ac:dyDescent="0.2">
      <c r="B62" t="s">
        <v>2156</v>
      </c>
      <c r="C62" t="s">
        <v>2217</v>
      </c>
      <c r="D62" t="s">
        <v>2565</v>
      </c>
    </row>
    <row r="63" spans="1:4" x14ac:dyDescent="0.2">
      <c r="B63" t="s">
        <v>2157</v>
      </c>
      <c r="C63" t="s">
        <v>2114</v>
      </c>
      <c r="D63" t="s">
        <v>2092</v>
      </c>
    </row>
    <row r="64" spans="1:4" x14ac:dyDescent="0.2">
      <c r="B64">
        <v>0</v>
      </c>
      <c r="C64">
        <v>0</v>
      </c>
      <c r="D64">
        <v>2925057</v>
      </c>
    </row>
    <row r="65" spans="2:4" x14ac:dyDescent="0.2">
      <c r="B65" t="s">
        <v>2158</v>
      </c>
      <c r="C65" t="s">
        <v>2218</v>
      </c>
      <c r="D65" t="s">
        <v>2566</v>
      </c>
    </row>
    <row r="66" spans="2:4" x14ac:dyDescent="0.2">
      <c r="B66" t="s">
        <v>2159</v>
      </c>
      <c r="C66" t="s">
        <v>2116</v>
      </c>
      <c r="D66" t="s">
        <v>2567</v>
      </c>
    </row>
    <row r="67" spans="2:4" x14ac:dyDescent="0.2">
      <c r="B67">
        <v>0</v>
      </c>
      <c r="C67">
        <v>0</v>
      </c>
      <c r="D67">
        <v>631371</v>
      </c>
    </row>
    <row r="68" spans="2:4" x14ac:dyDescent="0.2">
      <c r="B68" t="s">
        <v>2160</v>
      </c>
      <c r="C68" t="s">
        <v>2219</v>
      </c>
      <c r="D68" t="s">
        <v>2568</v>
      </c>
    </row>
    <row r="69" spans="2:4" x14ac:dyDescent="0.2">
      <c r="B69" t="s">
        <v>2161</v>
      </c>
      <c r="C69" t="s">
        <v>2118</v>
      </c>
      <c r="D69" t="s">
        <v>2569</v>
      </c>
    </row>
    <row r="70" spans="2:4" x14ac:dyDescent="0.2">
      <c r="B70">
        <v>0</v>
      </c>
      <c r="C70">
        <v>2009074</v>
      </c>
      <c r="D70">
        <v>1177496</v>
      </c>
    </row>
    <row r="71" spans="2:4" x14ac:dyDescent="0.2">
      <c r="B71" t="s">
        <v>2162</v>
      </c>
      <c r="C71" t="s">
        <v>2220</v>
      </c>
      <c r="D71" t="s">
        <v>2570</v>
      </c>
    </row>
    <row r="72" spans="2:4" x14ac:dyDescent="0.2">
      <c r="B72" t="s">
        <v>2163</v>
      </c>
      <c r="C72" t="s">
        <v>2131</v>
      </c>
      <c r="D72" t="s">
        <v>2571</v>
      </c>
    </row>
    <row r="73" spans="2:4" x14ac:dyDescent="0.2">
      <c r="B73">
        <v>0</v>
      </c>
      <c r="C73">
        <v>0</v>
      </c>
      <c r="D73">
        <v>23781</v>
      </c>
    </row>
    <row r="74" spans="2:4" x14ac:dyDescent="0.2">
      <c r="B74" t="s">
        <v>2164</v>
      </c>
      <c r="C74" t="s">
        <v>2221</v>
      </c>
      <c r="D74" t="s">
        <v>2572</v>
      </c>
    </row>
    <row r="75" spans="2:4" x14ac:dyDescent="0.2">
      <c r="B75" t="s">
        <v>2165</v>
      </c>
      <c r="C75" t="s">
        <v>2133</v>
      </c>
      <c r="D75" t="s">
        <v>2573</v>
      </c>
    </row>
    <row r="76" spans="2:4" x14ac:dyDescent="0.2">
      <c r="B76">
        <v>0</v>
      </c>
      <c r="C76">
        <v>0</v>
      </c>
      <c r="D76">
        <v>419</v>
      </c>
    </row>
    <row r="77" spans="2:4" x14ac:dyDescent="0.2">
      <c r="B77" t="s">
        <v>2166</v>
      </c>
      <c r="C77" t="s">
        <v>2222</v>
      </c>
      <c r="D77" t="s">
        <v>2574</v>
      </c>
    </row>
    <row r="78" spans="2:4" x14ac:dyDescent="0.2">
      <c r="B78" t="s">
        <v>2167</v>
      </c>
      <c r="C78" t="s">
        <v>2135</v>
      </c>
      <c r="D78" t="s">
        <v>2575</v>
      </c>
    </row>
    <row r="79" spans="2:4" x14ac:dyDescent="0.2">
      <c r="B79">
        <v>0</v>
      </c>
      <c r="C79">
        <v>0</v>
      </c>
      <c r="D79">
        <v>600</v>
      </c>
    </row>
    <row r="80" spans="2:4" x14ac:dyDescent="0.2">
      <c r="B80" t="s">
        <v>2168</v>
      </c>
      <c r="C80" t="s">
        <v>2223</v>
      </c>
      <c r="D80" t="s">
        <v>2576</v>
      </c>
    </row>
    <row r="81" spans="2:4" x14ac:dyDescent="0.2">
      <c r="B81" t="s">
        <v>2169</v>
      </c>
      <c r="C81" t="s">
        <v>2224</v>
      </c>
      <c r="D81" t="s">
        <v>2577</v>
      </c>
    </row>
    <row r="82" spans="2:4" x14ac:dyDescent="0.2">
      <c r="B82">
        <v>0</v>
      </c>
      <c r="C82">
        <v>0</v>
      </c>
      <c r="D82">
        <v>5339</v>
      </c>
    </row>
    <row r="83" spans="2:4" x14ac:dyDescent="0.2">
      <c r="B83" t="s">
        <v>2170</v>
      </c>
      <c r="C83" t="s">
        <v>2225</v>
      </c>
      <c r="D83" t="s">
        <v>2578</v>
      </c>
    </row>
    <row r="84" spans="2:4" x14ac:dyDescent="0.2">
      <c r="B84" t="s">
        <v>2171</v>
      </c>
      <c r="C84" t="s">
        <v>2120</v>
      </c>
      <c r="D84" t="s">
        <v>2579</v>
      </c>
    </row>
    <row r="85" spans="2:4" x14ac:dyDescent="0.2">
      <c r="B85">
        <v>0</v>
      </c>
      <c r="C85">
        <v>3805</v>
      </c>
      <c r="D85">
        <v>0</v>
      </c>
    </row>
    <row r="86" spans="2:4" x14ac:dyDescent="0.2">
      <c r="B86" t="s">
        <v>2172</v>
      </c>
      <c r="C86" t="s">
        <v>2226</v>
      </c>
      <c r="D86" t="s">
        <v>2580</v>
      </c>
    </row>
    <row r="87" spans="2:4" x14ac:dyDescent="0.2">
      <c r="B87" t="s">
        <v>2173</v>
      </c>
      <c r="C87" t="s">
        <v>2227</v>
      </c>
      <c r="D87" t="s">
        <v>2581</v>
      </c>
    </row>
    <row r="88" spans="2:4" x14ac:dyDescent="0.2">
      <c r="B88">
        <v>0</v>
      </c>
      <c r="C88">
        <v>0</v>
      </c>
      <c r="D88">
        <v>4953982</v>
      </c>
    </row>
    <row r="89" spans="2:4" x14ac:dyDescent="0.2">
      <c r="B89" t="s">
        <v>2174</v>
      </c>
      <c r="C89" t="s">
        <v>2228</v>
      </c>
      <c r="D89" t="s">
        <v>2582</v>
      </c>
    </row>
    <row r="90" spans="2:4" x14ac:dyDescent="0.2">
      <c r="B90" t="s">
        <v>2175</v>
      </c>
      <c r="C90" t="s">
        <v>2167</v>
      </c>
      <c r="D90" t="s">
        <v>2094</v>
      </c>
    </row>
    <row r="91" spans="2:4" x14ac:dyDescent="0.2">
      <c r="B91">
        <v>0</v>
      </c>
      <c r="C91">
        <v>73901</v>
      </c>
      <c r="D91">
        <v>0</v>
      </c>
    </row>
    <row r="92" spans="2:4" x14ac:dyDescent="0.2">
      <c r="B92" t="s">
        <v>2176</v>
      </c>
      <c r="C92" t="s">
        <v>2229</v>
      </c>
      <c r="D92" t="s">
        <v>2583</v>
      </c>
    </row>
    <row r="93" spans="2:4" x14ac:dyDescent="0.2">
      <c r="B93" t="s">
        <v>2177</v>
      </c>
      <c r="C93" t="s">
        <v>2169</v>
      </c>
      <c r="D93" t="s">
        <v>2584</v>
      </c>
    </row>
    <row r="94" spans="2:4" x14ac:dyDescent="0.2">
      <c r="B94">
        <v>0</v>
      </c>
      <c r="C94">
        <v>0</v>
      </c>
      <c r="D94">
        <v>0</v>
      </c>
    </row>
    <row r="95" spans="2:4" x14ac:dyDescent="0.2">
      <c r="B95" t="s">
        <v>2178</v>
      </c>
      <c r="C95" t="s">
        <v>2230</v>
      </c>
      <c r="D95" t="s">
        <v>2585</v>
      </c>
    </row>
    <row r="96" spans="2:4" x14ac:dyDescent="0.2">
      <c r="B96" t="s">
        <v>2179</v>
      </c>
      <c r="C96" t="s">
        <v>2175</v>
      </c>
      <c r="D96" t="s">
        <v>2586</v>
      </c>
    </row>
    <row r="97" spans="2:4" x14ac:dyDescent="0.2">
      <c r="B97">
        <v>0</v>
      </c>
      <c r="C97">
        <v>0</v>
      </c>
      <c r="D97">
        <v>0</v>
      </c>
    </row>
    <row r="98" spans="2:4" x14ac:dyDescent="0.2">
      <c r="B98" t="s">
        <v>2180</v>
      </c>
      <c r="C98" t="s">
        <v>2231</v>
      </c>
      <c r="D98" t="s">
        <v>2587</v>
      </c>
    </row>
    <row r="99" spans="2:4" x14ac:dyDescent="0.2">
      <c r="B99" t="s">
        <v>2181</v>
      </c>
      <c r="C99" t="s">
        <v>2177</v>
      </c>
      <c r="D99" t="s">
        <v>2588</v>
      </c>
    </row>
    <row r="100" spans="2:4" x14ac:dyDescent="0.2">
      <c r="B100">
        <v>0</v>
      </c>
      <c r="C100">
        <v>0</v>
      </c>
      <c r="D100">
        <v>0</v>
      </c>
    </row>
    <row r="101" spans="2:4" x14ac:dyDescent="0.2">
      <c r="B101" t="s">
        <v>2182</v>
      </c>
      <c r="C101" t="s">
        <v>2232</v>
      </c>
      <c r="D101" t="s">
        <v>2589</v>
      </c>
    </row>
    <row r="102" spans="2:4" x14ac:dyDescent="0.2">
      <c r="B102" t="s">
        <v>2183</v>
      </c>
      <c r="C102" t="s">
        <v>2179</v>
      </c>
      <c r="D102" t="s">
        <v>2590</v>
      </c>
    </row>
    <row r="103" spans="2:4" x14ac:dyDescent="0.2">
      <c r="B103">
        <v>0</v>
      </c>
      <c r="C103">
        <v>0</v>
      </c>
      <c r="D103">
        <v>0</v>
      </c>
    </row>
    <row r="104" spans="2:4" x14ac:dyDescent="0.2">
      <c r="B104" t="s">
        <v>2184</v>
      </c>
      <c r="C104" t="s">
        <v>2233</v>
      </c>
      <c r="D104" t="s">
        <v>2591</v>
      </c>
    </row>
    <row r="105" spans="2:4" x14ac:dyDescent="0.2">
      <c r="B105" t="s">
        <v>2185</v>
      </c>
      <c r="C105" t="s">
        <v>2181</v>
      </c>
      <c r="D105" t="s">
        <v>2592</v>
      </c>
    </row>
    <row r="106" spans="2:4" x14ac:dyDescent="0.2">
      <c r="B106">
        <v>0</v>
      </c>
      <c r="C106">
        <v>0</v>
      </c>
      <c r="D106">
        <v>0</v>
      </c>
    </row>
    <row r="107" spans="2:4" x14ac:dyDescent="0.2">
      <c r="B107" t="s">
        <v>2186</v>
      </c>
      <c r="C107" t="s">
        <v>2234</v>
      </c>
      <c r="D107" t="s">
        <v>2593</v>
      </c>
    </row>
    <row r="108" spans="2:4" x14ac:dyDescent="0.2">
      <c r="B108" t="s">
        <v>2187</v>
      </c>
      <c r="C108" t="s">
        <v>2183</v>
      </c>
      <c r="D108" t="s">
        <v>2594</v>
      </c>
    </row>
    <row r="109" spans="2:4" x14ac:dyDescent="0.2">
      <c r="B109">
        <v>0</v>
      </c>
      <c r="C109">
        <v>0</v>
      </c>
      <c r="D109">
        <v>0</v>
      </c>
    </row>
    <row r="110" spans="2:4" x14ac:dyDescent="0.2">
      <c r="B110" t="s">
        <v>2188</v>
      </c>
      <c r="C110" t="s">
        <v>2235</v>
      </c>
      <c r="D110" t="s">
        <v>2595</v>
      </c>
    </row>
    <row r="111" spans="2:4" x14ac:dyDescent="0.2">
      <c r="C111" t="s">
        <v>2185</v>
      </c>
      <c r="D111" t="s">
        <v>2596</v>
      </c>
    </row>
    <row r="112" spans="2:4" x14ac:dyDescent="0.2">
      <c r="C112">
        <v>0</v>
      </c>
      <c r="D112">
        <v>0</v>
      </c>
    </row>
    <row r="113" spans="3:4" x14ac:dyDescent="0.2">
      <c r="C113" t="s">
        <v>2236</v>
      </c>
      <c r="D113" t="s">
        <v>2597</v>
      </c>
    </row>
    <row r="114" spans="3:4" x14ac:dyDescent="0.2">
      <c r="C114" t="s">
        <v>2237</v>
      </c>
      <c r="D114" t="s">
        <v>2598</v>
      </c>
    </row>
    <row r="115" spans="3:4" x14ac:dyDescent="0.2">
      <c r="C115">
        <v>0</v>
      </c>
      <c r="D115">
        <v>0</v>
      </c>
    </row>
    <row r="116" spans="3:4" x14ac:dyDescent="0.2">
      <c r="C116" t="s">
        <v>2238</v>
      </c>
      <c r="D116" t="s">
        <v>2599</v>
      </c>
    </row>
    <row r="117" spans="3:4" x14ac:dyDescent="0.2">
      <c r="C117" t="s">
        <v>2239</v>
      </c>
      <c r="D117" t="s">
        <v>2096</v>
      </c>
    </row>
    <row r="118" spans="3:4" x14ac:dyDescent="0.2">
      <c r="C118">
        <v>0</v>
      </c>
      <c r="D118">
        <v>0</v>
      </c>
    </row>
    <row r="119" spans="3:4" x14ac:dyDescent="0.2">
      <c r="C119" t="s">
        <v>2240</v>
      </c>
      <c r="D119" t="s">
        <v>2600</v>
      </c>
    </row>
    <row r="120" spans="3:4" x14ac:dyDescent="0.2">
      <c r="C120" t="s">
        <v>2241</v>
      </c>
      <c r="D120" t="s">
        <v>2601</v>
      </c>
    </row>
    <row r="121" spans="3:4" x14ac:dyDescent="0.2">
      <c r="C121">
        <v>0</v>
      </c>
      <c r="D121">
        <v>0</v>
      </c>
    </row>
    <row r="122" spans="3:4" x14ac:dyDescent="0.2">
      <c r="C122" t="s">
        <v>2242</v>
      </c>
      <c r="D122" t="s">
        <v>2602</v>
      </c>
    </row>
    <row r="123" spans="3:4" x14ac:dyDescent="0.2">
      <c r="C123" t="s">
        <v>2243</v>
      </c>
      <c r="D123" t="s">
        <v>2603</v>
      </c>
    </row>
    <row r="124" spans="3:4" x14ac:dyDescent="0.2">
      <c r="C124">
        <v>0</v>
      </c>
      <c r="D124">
        <v>0</v>
      </c>
    </row>
    <row r="125" spans="3:4" x14ac:dyDescent="0.2">
      <c r="C125" t="s">
        <v>2244</v>
      </c>
      <c r="D125" t="s">
        <v>2604</v>
      </c>
    </row>
    <row r="126" spans="3:4" x14ac:dyDescent="0.2">
      <c r="C126" t="s">
        <v>2245</v>
      </c>
      <c r="D126" t="s">
        <v>2605</v>
      </c>
    </row>
    <row r="127" spans="3:4" x14ac:dyDescent="0.2">
      <c r="C127">
        <v>0</v>
      </c>
      <c r="D127">
        <v>0</v>
      </c>
    </row>
    <row r="128" spans="3:4" x14ac:dyDescent="0.2">
      <c r="C128" t="s">
        <v>2246</v>
      </c>
      <c r="D128" t="s">
        <v>2606</v>
      </c>
    </row>
    <row r="129" spans="3:4" x14ac:dyDescent="0.2">
      <c r="C129" t="s">
        <v>2247</v>
      </c>
      <c r="D129" t="s">
        <v>2607</v>
      </c>
    </row>
    <row r="130" spans="3:4" x14ac:dyDescent="0.2">
      <c r="C130">
        <v>0</v>
      </c>
      <c r="D130">
        <v>0</v>
      </c>
    </row>
    <row r="131" spans="3:4" x14ac:dyDescent="0.2">
      <c r="C131" t="s">
        <v>2248</v>
      </c>
      <c r="D131" t="s">
        <v>2608</v>
      </c>
    </row>
    <row r="132" spans="3:4" x14ac:dyDescent="0.2">
      <c r="C132" t="s">
        <v>2249</v>
      </c>
      <c r="D132" t="s">
        <v>2609</v>
      </c>
    </row>
    <row r="133" spans="3:4" x14ac:dyDescent="0.2">
      <c r="C133">
        <v>0</v>
      </c>
      <c r="D133">
        <v>0</v>
      </c>
    </row>
    <row r="134" spans="3:4" x14ac:dyDescent="0.2">
      <c r="C134" t="s">
        <v>2250</v>
      </c>
      <c r="D134" t="s">
        <v>2610</v>
      </c>
    </row>
    <row r="135" spans="3:4" x14ac:dyDescent="0.2">
      <c r="C135" t="s">
        <v>2251</v>
      </c>
      <c r="D135" t="s">
        <v>2611</v>
      </c>
    </row>
    <row r="136" spans="3:4" x14ac:dyDescent="0.2">
      <c r="C136">
        <v>0</v>
      </c>
      <c r="D136">
        <v>0</v>
      </c>
    </row>
    <row r="137" spans="3:4" x14ac:dyDescent="0.2">
      <c r="C137" t="s">
        <v>2252</v>
      </c>
      <c r="D137" t="s">
        <v>2612</v>
      </c>
    </row>
    <row r="138" spans="3:4" x14ac:dyDescent="0.2">
      <c r="C138" t="s">
        <v>2253</v>
      </c>
      <c r="D138" t="s">
        <v>2613</v>
      </c>
    </row>
    <row r="139" spans="3:4" x14ac:dyDescent="0.2">
      <c r="C139">
        <v>0</v>
      </c>
      <c r="D139">
        <v>0</v>
      </c>
    </row>
    <row r="140" spans="3:4" x14ac:dyDescent="0.2">
      <c r="C140" t="s">
        <v>2254</v>
      </c>
      <c r="D140" t="s">
        <v>2614</v>
      </c>
    </row>
    <row r="141" spans="3:4" x14ac:dyDescent="0.2">
      <c r="C141" t="s">
        <v>2255</v>
      </c>
      <c r="D141" t="s">
        <v>2615</v>
      </c>
    </row>
    <row r="142" spans="3:4" x14ac:dyDescent="0.2">
      <c r="C142">
        <v>0</v>
      </c>
      <c r="D142">
        <v>0</v>
      </c>
    </row>
    <row r="143" spans="3:4" x14ac:dyDescent="0.2">
      <c r="C143" t="s">
        <v>2256</v>
      </c>
      <c r="D143" t="s">
        <v>2616</v>
      </c>
    </row>
    <row r="144" spans="3:4" x14ac:dyDescent="0.2">
      <c r="C144" t="s">
        <v>2257</v>
      </c>
      <c r="D144" t="s">
        <v>2098</v>
      </c>
    </row>
    <row r="145" spans="3:4" x14ac:dyDescent="0.2">
      <c r="C145">
        <v>0</v>
      </c>
      <c r="D145">
        <v>0</v>
      </c>
    </row>
    <row r="146" spans="3:4" x14ac:dyDescent="0.2">
      <c r="C146" t="s">
        <v>2258</v>
      </c>
      <c r="D146" t="s">
        <v>2617</v>
      </c>
    </row>
    <row r="147" spans="3:4" x14ac:dyDescent="0.2">
      <c r="C147" t="s">
        <v>2259</v>
      </c>
      <c r="D147" t="s">
        <v>2618</v>
      </c>
    </row>
    <row r="148" spans="3:4" x14ac:dyDescent="0.2">
      <c r="C148">
        <v>0</v>
      </c>
      <c r="D148">
        <v>0</v>
      </c>
    </row>
    <row r="149" spans="3:4" x14ac:dyDescent="0.2">
      <c r="C149" t="s">
        <v>2260</v>
      </c>
      <c r="D149" t="s">
        <v>2619</v>
      </c>
    </row>
    <row r="150" spans="3:4" x14ac:dyDescent="0.2">
      <c r="C150" t="s">
        <v>2261</v>
      </c>
      <c r="D150" t="s">
        <v>2620</v>
      </c>
    </row>
    <row r="151" spans="3:4" x14ac:dyDescent="0.2">
      <c r="C151">
        <v>0</v>
      </c>
      <c r="D151">
        <v>0</v>
      </c>
    </row>
    <row r="152" spans="3:4" x14ac:dyDescent="0.2">
      <c r="C152" t="s">
        <v>2262</v>
      </c>
      <c r="D152" t="s">
        <v>2621</v>
      </c>
    </row>
    <row r="153" spans="3:4" x14ac:dyDescent="0.2">
      <c r="C153" t="s">
        <v>2263</v>
      </c>
      <c r="D153" t="s">
        <v>2622</v>
      </c>
    </row>
    <row r="154" spans="3:4" x14ac:dyDescent="0.2">
      <c r="C154">
        <v>0</v>
      </c>
      <c r="D154">
        <v>0</v>
      </c>
    </row>
    <row r="155" spans="3:4" x14ac:dyDescent="0.2">
      <c r="C155" t="s">
        <v>2264</v>
      </c>
      <c r="D155" t="s">
        <v>2623</v>
      </c>
    </row>
    <row r="156" spans="3:4" x14ac:dyDescent="0.2">
      <c r="C156" t="s">
        <v>2265</v>
      </c>
      <c r="D156" t="s">
        <v>2624</v>
      </c>
    </row>
    <row r="157" spans="3:4" x14ac:dyDescent="0.2">
      <c r="C157">
        <v>0</v>
      </c>
      <c r="D157">
        <v>0</v>
      </c>
    </row>
    <row r="158" spans="3:4" x14ac:dyDescent="0.2">
      <c r="C158" t="s">
        <v>2266</v>
      </c>
      <c r="D158" t="s">
        <v>2625</v>
      </c>
    </row>
    <row r="159" spans="3:4" x14ac:dyDescent="0.2">
      <c r="C159" t="s">
        <v>2267</v>
      </c>
      <c r="D159" t="s">
        <v>2626</v>
      </c>
    </row>
    <row r="160" spans="3:4" x14ac:dyDescent="0.2">
      <c r="C160">
        <v>905</v>
      </c>
      <c r="D160">
        <v>0</v>
      </c>
    </row>
    <row r="161" spans="3:4" x14ac:dyDescent="0.2">
      <c r="C161" t="s">
        <v>2268</v>
      </c>
      <c r="D161" t="s">
        <v>2627</v>
      </c>
    </row>
    <row r="162" spans="3:4" x14ac:dyDescent="0.2">
      <c r="C162" t="s">
        <v>2269</v>
      </c>
      <c r="D162" t="s">
        <v>2628</v>
      </c>
    </row>
    <row r="163" spans="3:4" x14ac:dyDescent="0.2">
      <c r="C163">
        <v>0</v>
      </c>
      <c r="D163">
        <v>0</v>
      </c>
    </row>
    <row r="164" spans="3:4" x14ac:dyDescent="0.2">
      <c r="C164" t="s">
        <v>2270</v>
      </c>
      <c r="D164" t="s">
        <v>2629</v>
      </c>
    </row>
    <row r="165" spans="3:4" x14ac:dyDescent="0.2">
      <c r="C165" t="s">
        <v>2271</v>
      </c>
      <c r="D165" t="s">
        <v>2630</v>
      </c>
    </row>
    <row r="166" spans="3:4" x14ac:dyDescent="0.2">
      <c r="C166">
        <v>17997278</v>
      </c>
      <c r="D166">
        <v>0</v>
      </c>
    </row>
    <row r="167" spans="3:4" x14ac:dyDescent="0.2">
      <c r="C167" t="s">
        <v>2272</v>
      </c>
      <c r="D167" t="s">
        <v>2631</v>
      </c>
    </row>
    <row r="168" spans="3:4" x14ac:dyDescent="0.2">
      <c r="C168" t="s">
        <v>2273</v>
      </c>
      <c r="D168" t="s">
        <v>2632</v>
      </c>
    </row>
    <row r="169" spans="3:4" x14ac:dyDescent="0.2">
      <c r="C169">
        <v>2639</v>
      </c>
      <c r="D169">
        <v>0</v>
      </c>
    </row>
    <row r="170" spans="3:4" x14ac:dyDescent="0.2">
      <c r="C170" t="s">
        <v>2274</v>
      </c>
      <c r="D170" t="s">
        <v>2633</v>
      </c>
    </row>
    <row r="171" spans="3:4" x14ac:dyDescent="0.2">
      <c r="C171" t="s">
        <v>2275</v>
      </c>
      <c r="D171" t="s">
        <v>2100</v>
      </c>
    </row>
    <row r="172" spans="3:4" x14ac:dyDescent="0.2">
      <c r="C172">
        <v>0</v>
      </c>
      <c r="D172">
        <v>0</v>
      </c>
    </row>
    <row r="173" spans="3:4" x14ac:dyDescent="0.2">
      <c r="C173" t="s">
        <v>2276</v>
      </c>
      <c r="D173" t="s">
        <v>2634</v>
      </c>
    </row>
    <row r="174" spans="3:4" x14ac:dyDescent="0.2">
      <c r="C174" t="s">
        <v>2277</v>
      </c>
      <c r="D174" t="s">
        <v>2635</v>
      </c>
    </row>
    <row r="175" spans="3:4" x14ac:dyDescent="0.2">
      <c r="C175">
        <v>0</v>
      </c>
      <c r="D175">
        <v>0</v>
      </c>
    </row>
    <row r="176" spans="3:4" x14ac:dyDescent="0.2">
      <c r="C176" t="s">
        <v>2278</v>
      </c>
      <c r="D176" t="s">
        <v>2636</v>
      </c>
    </row>
    <row r="177" spans="3:4" x14ac:dyDescent="0.2">
      <c r="C177" t="s">
        <v>2279</v>
      </c>
      <c r="D177" t="s">
        <v>2637</v>
      </c>
    </row>
    <row r="178" spans="3:4" x14ac:dyDescent="0.2">
      <c r="C178">
        <v>0</v>
      </c>
      <c r="D178">
        <v>0</v>
      </c>
    </row>
    <row r="179" spans="3:4" x14ac:dyDescent="0.2">
      <c r="C179" t="s">
        <v>2280</v>
      </c>
      <c r="D179" t="s">
        <v>2638</v>
      </c>
    </row>
    <row r="180" spans="3:4" x14ac:dyDescent="0.2">
      <c r="C180" t="s">
        <v>2281</v>
      </c>
      <c r="D180" t="s">
        <v>2639</v>
      </c>
    </row>
    <row r="181" spans="3:4" x14ac:dyDescent="0.2">
      <c r="C181">
        <v>0</v>
      </c>
      <c r="D181">
        <v>0</v>
      </c>
    </row>
    <row r="182" spans="3:4" x14ac:dyDescent="0.2">
      <c r="C182" t="s">
        <v>2282</v>
      </c>
      <c r="D182" t="s">
        <v>2640</v>
      </c>
    </row>
    <row r="183" spans="3:4" x14ac:dyDescent="0.2">
      <c r="C183" t="s">
        <v>2283</v>
      </c>
      <c r="D183" t="s">
        <v>2641</v>
      </c>
    </row>
    <row r="184" spans="3:4" x14ac:dyDescent="0.2">
      <c r="C184">
        <v>0</v>
      </c>
      <c r="D184">
        <v>0</v>
      </c>
    </row>
    <row r="185" spans="3:4" x14ac:dyDescent="0.2">
      <c r="C185" t="s">
        <v>2284</v>
      </c>
      <c r="D185" t="s">
        <v>2642</v>
      </c>
    </row>
    <row r="186" spans="3:4" x14ac:dyDescent="0.2">
      <c r="C186" t="s">
        <v>2285</v>
      </c>
      <c r="D186" t="s">
        <v>2643</v>
      </c>
    </row>
    <row r="187" spans="3:4" x14ac:dyDescent="0.2">
      <c r="C187">
        <v>0</v>
      </c>
      <c r="D187">
        <v>0</v>
      </c>
    </row>
    <row r="188" spans="3:4" x14ac:dyDescent="0.2">
      <c r="C188" t="s">
        <v>2286</v>
      </c>
      <c r="D188" t="s">
        <v>2644</v>
      </c>
    </row>
    <row r="189" spans="3:4" x14ac:dyDescent="0.2">
      <c r="C189" t="s">
        <v>2287</v>
      </c>
      <c r="D189" t="s">
        <v>2645</v>
      </c>
    </row>
    <row r="190" spans="3:4" x14ac:dyDescent="0.2">
      <c r="C190">
        <v>15777</v>
      </c>
      <c r="D190">
        <v>0</v>
      </c>
    </row>
    <row r="191" spans="3:4" x14ac:dyDescent="0.2">
      <c r="C191" t="s">
        <v>2288</v>
      </c>
      <c r="D191" t="s">
        <v>2646</v>
      </c>
    </row>
    <row r="192" spans="3:4" x14ac:dyDescent="0.2">
      <c r="C192" t="s">
        <v>2289</v>
      </c>
      <c r="D192" t="s">
        <v>2647</v>
      </c>
    </row>
    <row r="193" spans="3:4" x14ac:dyDescent="0.2">
      <c r="C193">
        <v>0</v>
      </c>
      <c r="D193">
        <v>0</v>
      </c>
    </row>
    <row r="194" spans="3:4" x14ac:dyDescent="0.2">
      <c r="C194" t="s">
        <v>2290</v>
      </c>
      <c r="D194" t="s">
        <v>2648</v>
      </c>
    </row>
    <row r="195" spans="3:4" x14ac:dyDescent="0.2">
      <c r="C195" t="s">
        <v>2291</v>
      </c>
      <c r="D195" t="s">
        <v>2649</v>
      </c>
    </row>
    <row r="196" spans="3:4" x14ac:dyDescent="0.2">
      <c r="C196">
        <v>0</v>
      </c>
      <c r="D196">
        <v>0</v>
      </c>
    </row>
    <row r="197" spans="3:4" x14ac:dyDescent="0.2">
      <c r="C197" t="s">
        <v>2292</v>
      </c>
      <c r="D197" t="s">
        <v>2650</v>
      </c>
    </row>
    <row r="198" spans="3:4" x14ac:dyDescent="0.2">
      <c r="C198" t="s">
        <v>2293</v>
      </c>
      <c r="D198" t="s">
        <v>2651</v>
      </c>
    </row>
    <row r="199" spans="3:4" x14ac:dyDescent="0.2">
      <c r="C199">
        <v>0</v>
      </c>
      <c r="D199">
        <v>0</v>
      </c>
    </row>
    <row r="200" spans="3:4" x14ac:dyDescent="0.2">
      <c r="C200" t="s">
        <v>2294</v>
      </c>
      <c r="D200" t="s">
        <v>2652</v>
      </c>
    </row>
    <row r="201" spans="3:4" x14ac:dyDescent="0.2">
      <c r="C201" t="s">
        <v>2295</v>
      </c>
      <c r="D201" t="s">
        <v>2653</v>
      </c>
    </row>
    <row r="202" spans="3:4" x14ac:dyDescent="0.2">
      <c r="C202">
        <v>1362812</v>
      </c>
      <c r="D202">
        <v>0</v>
      </c>
    </row>
    <row r="203" spans="3:4" x14ac:dyDescent="0.2">
      <c r="C203" t="s">
        <v>2296</v>
      </c>
      <c r="D203" t="s">
        <v>2654</v>
      </c>
    </row>
    <row r="204" spans="3:4" x14ac:dyDescent="0.2">
      <c r="C204" t="s">
        <v>2297</v>
      </c>
      <c r="D204" t="s">
        <v>2655</v>
      </c>
    </row>
    <row r="205" spans="3:4" x14ac:dyDescent="0.2">
      <c r="C205">
        <v>0</v>
      </c>
      <c r="D205">
        <v>0</v>
      </c>
    </row>
    <row r="206" spans="3:4" x14ac:dyDescent="0.2">
      <c r="C206" t="s">
        <v>2298</v>
      </c>
      <c r="D206" t="s">
        <v>2656</v>
      </c>
    </row>
    <row r="207" spans="3:4" x14ac:dyDescent="0.2">
      <c r="C207" t="s">
        <v>2299</v>
      </c>
      <c r="D207" t="s">
        <v>2657</v>
      </c>
    </row>
    <row r="208" spans="3:4" x14ac:dyDescent="0.2">
      <c r="C208">
        <v>0</v>
      </c>
      <c r="D208">
        <v>0</v>
      </c>
    </row>
    <row r="209" spans="3:4" x14ac:dyDescent="0.2">
      <c r="C209" t="s">
        <v>2300</v>
      </c>
      <c r="D209" t="s">
        <v>2658</v>
      </c>
    </row>
    <row r="210" spans="3:4" x14ac:dyDescent="0.2">
      <c r="C210" t="s">
        <v>2301</v>
      </c>
      <c r="D210" t="s">
        <v>2659</v>
      </c>
    </row>
    <row r="211" spans="3:4" x14ac:dyDescent="0.2">
      <c r="C211">
        <v>0</v>
      </c>
      <c r="D211">
        <v>0</v>
      </c>
    </row>
    <row r="212" spans="3:4" x14ac:dyDescent="0.2">
      <c r="C212" t="s">
        <v>2302</v>
      </c>
      <c r="D212" t="s">
        <v>2660</v>
      </c>
    </row>
    <row r="213" spans="3:4" x14ac:dyDescent="0.2">
      <c r="C213" t="s">
        <v>2303</v>
      </c>
      <c r="D213" t="s">
        <v>2661</v>
      </c>
    </row>
    <row r="214" spans="3:4" x14ac:dyDescent="0.2">
      <c r="C214">
        <v>0</v>
      </c>
      <c r="D214">
        <v>0</v>
      </c>
    </row>
    <row r="215" spans="3:4" x14ac:dyDescent="0.2">
      <c r="C215" t="s">
        <v>2304</v>
      </c>
      <c r="D215" t="s">
        <v>2662</v>
      </c>
    </row>
    <row r="216" spans="3:4" x14ac:dyDescent="0.2">
      <c r="C216" t="s">
        <v>2305</v>
      </c>
      <c r="D216" t="s">
        <v>2663</v>
      </c>
    </row>
    <row r="217" spans="3:4" x14ac:dyDescent="0.2">
      <c r="C217">
        <v>0</v>
      </c>
      <c r="D217">
        <v>0</v>
      </c>
    </row>
    <row r="218" spans="3:4" x14ac:dyDescent="0.2">
      <c r="C218" t="s">
        <v>2306</v>
      </c>
      <c r="D218" t="s">
        <v>2664</v>
      </c>
    </row>
    <row r="219" spans="3:4" x14ac:dyDescent="0.2">
      <c r="C219" t="s">
        <v>2307</v>
      </c>
      <c r="D219" t="s">
        <v>2665</v>
      </c>
    </row>
    <row r="220" spans="3:4" x14ac:dyDescent="0.2">
      <c r="C220">
        <v>0</v>
      </c>
      <c r="D220">
        <v>0</v>
      </c>
    </row>
    <row r="221" spans="3:4" x14ac:dyDescent="0.2">
      <c r="C221" t="s">
        <v>2308</v>
      </c>
      <c r="D221" t="s">
        <v>2666</v>
      </c>
    </row>
    <row r="222" spans="3:4" x14ac:dyDescent="0.2">
      <c r="C222" t="s">
        <v>2309</v>
      </c>
      <c r="D222" t="s">
        <v>2667</v>
      </c>
    </row>
    <row r="223" spans="3:4" x14ac:dyDescent="0.2">
      <c r="C223">
        <v>0</v>
      </c>
      <c r="D223">
        <v>0</v>
      </c>
    </row>
    <row r="224" spans="3:4" x14ac:dyDescent="0.2">
      <c r="C224" t="s">
        <v>2310</v>
      </c>
      <c r="D224" t="s">
        <v>2668</v>
      </c>
    </row>
    <row r="225" spans="3:4" x14ac:dyDescent="0.2">
      <c r="C225" t="s">
        <v>2311</v>
      </c>
      <c r="D225" t="s">
        <v>2195</v>
      </c>
    </row>
    <row r="226" spans="3:4" x14ac:dyDescent="0.2">
      <c r="C226">
        <v>0</v>
      </c>
      <c r="D226">
        <v>0</v>
      </c>
    </row>
    <row r="227" spans="3:4" x14ac:dyDescent="0.2">
      <c r="C227" t="s">
        <v>2312</v>
      </c>
      <c r="D227" t="s">
        <v>2669</v>
      </c>
    </row>
    <row r="228" spans="3:4" x14ac:dyDescent="0.2">
      <c r="C228" t="s">
        <v>2313</v>
      </c>
      <c r="D228" t="s">
        <v>2670</v>
      </c>
    </row>
    <row r="229" spans="3:4" x14ac:dyDescent="0.2">
      <c r="C229">
        <v>0</v>
      </c>
      <c r="D229">
        <v>0</v>
      </c>
    </row>
    <row r="230" spans="3:4" x14ac:dyDescent="0.2">
      <c r="C230" t="s">
        <v>2314</v>
      </c>
      <c r="D230" t="s">
        <v>2671</v>
      </c>
    </row>
    <row r="231" spans="3:4" x14ac:dyDescent="0.2">
      <c r="C231" t="s">
        <v>2315</v>
      </c>
      <c r="D231" t="s">
        <v>2672</v>
      </c>
    </row>
    <row r="232" spans="3:4" x14ac:dyDescent="0.2">
      <c r="C232">
        <v>0</v>
      </c>
      <c r="D232">
        <v>0</v>
      </c>
    </row>
    <row r="233" spans="3:4" x14ac:dyDescent="0.2">
      <c r="C233" t="s">
        <v>2316</v>
      </c>
      <c r="D233" t="s">
        <v>2673</v>
      </c>
    </row>
    <row r="234" spans="3:4" x14ac:dyDescent="0.2">
      <c r="C234" t="s">
        <v>2317</v>
      </c>
      <c r="D234" t="s">
        <v>2674</v>
      </c>
    </row>
    <row r="235" spans="3:4" x14ac:dyDescent="0.2">
      <c r="C235">
        <v>0</v>
      </c>
      <c r="D235">
        <v>0</v>
      </c>
    </row>
    <row r="236" spans="3:4" x14ac:dyDescent="0.2">
      <c r="C236" t="s">
        <v>2318</v>
      </c>
      <c r="D236" t="s">
        <v>2675</v>
      </c>
    </row>
    <row r="237" spans="3:4" x14ac:dyDescent="0.2">
      <c r="C237" t="s">
        <v>2319</v>
      </c>
      <c r="D237" t="s">
        <v>2676</v>
      </c>
    </row>
    <row r="238" spans="3:4" x14ac:dyDescent="0.2">
      <c r="C238">
        <v>0</v>
      </c>
      <c r="D238">
        <v>0</v>
      </c>
    </row>
    <row r="239" spans="3:4" x14ac:dyDescent="0.2">
      <c r="C239" t="s">
        <v>2320</v>
      </c>
      <c r="D239" t="s">
        <v>2677</v>
      </c>
    </row>
    <row r="240" spans="3:4" x14ac:dyDescent="0.2">
      <c r="C240" t="s">
        <v>2321</v>
      </c>
      <c r="D240" t="s">
        <v>2678</v>
      </c>
    </row>
    <row r="241" spans="3:4" x14ac:dyDescent="0.2">
      <c r="C241">
        <v>0</v>
      </c>
      <c r="D241">
        <v>0</v>
      </c>
    </row>
    <row r="242" spans="3:4" x14ac:dyDescent="0.2">
      <c r="C242" t="s">
        <v>2322</v>
      </c>
      <c r="D242" t="s">
        <v>2679</v>
      </c>
    </row>
    <row r="243" spans="3:4" x14ac:dyDescent="0.2">
      <c r="C243" t="s">
        <v>2323</v>
      </c>
      <c r="D243" t="s">
        <v>2680</v>
      </c>
    </row>
    <row r="244" spans="3:4" x14ac:dyDescent="0.2">
      <c r="C244">
        <v>0</v>
      </c>
      <c r="D244">
        <v>0</v>
      </c>
    </row>
    <row r="245" spans="3:4" x14ac:dyDescent="0.2">
      <c r="C245" t="s">
        <v>2324</v>
      </c>
      <c r="D245" t="s">
        <v>2681</v>
      </c>
    </row>
    <row r="246" spans="3:4" x14ac:dyDescent="0.2">
      <c r="C246" t="s">
        <v>2325</v>
      </c>
      <c r="D246" t="s">
        <v>2682</v>
      </c>
    </row>
    <row r="247" spans="3:4" x14ac:dyDescent="0.2">
      <c r="C247">
        <v>0</v>
      </c>
      <c r="D247">
        <v>0</v>
      </c>
    </row>
    <row r="248" spans="3:4" x14ac:dyDescent="0.2">
      <c r="C248" t="s">
        <v>2326</v>
      </c>
      <c r="D248" t="s">
        <v>2683</v>
      </c>
    </row>
    <row r="249" spans="3:4" x14ac:dyDescent="0.2">
      <c r="C249" t="s">
        <v>2327</v>
      </c>
      <c r="D249" t="s">
        <v>2684</v>
      </c>
    </row>
    <row r="250" spans="3:4" x14ac:dyDescent="0.2">
      <c r="C250">
        <v>0</v>
      </c>
      <c r="D250">
        <v>0</v>
      </c>
    </row>
    <row r="251" spans="3:4" x14ac:dyDescent="0.2">
      <c r="C251" t="s">
        <v>2328</v>
      </c>
      <c r="D251" t="s">
        <v>2685</v>
      </c>
    </row>
    <row r="252" spans="3:4" x14ac:dyDescent="0.2">
      <c r="C252" t="s">
        <v>2329</v>
      </c>
      <c r="D252" t="s">
        <v>2197</v>
      </c>
    </row>
    <row r="253" spans="3:4" x14ac:dyDescent="0.2">
      <c r="C253">
        <v>0</v>
      </c>
      <c r="D253">
        <v>35173</v>
      </c>
    </row>
    <row r="254" spans="3:4" x14ac:dyDescent="0.2">
      <c r="C254" t="s">
        <v>2330</v>
      </c>
      <c r="D254" t="s">
        <v>2686</v>
      </c>
    </row>
    <row r="255" spans="3:4" x14ac:dyDescent="0.2">
      <c r="C255" t="s">
        <v>2331</v>
      </c>
      <c r="D255" t="s">
        <v>2687</v>
      </c>
    </row>
    <row r="256" spans="3:4" x14ac:dyDescent="0.2">
      <c r="C256">
        <v>0</v>
      </c>
      <c r="D256">
        <v>2798</v>
      </c>
    </row>
    <row r="257" spans="3:4" x14ac:dyDescent="0.2">
      <c r="C257" t="s">
        <v>2332</v>
      </c>
      <c r="D257" t="s">
        <v>2688</v>
      </c>
    </row>
    <row r="258" spans="3:4" x14ac:dyDescent="0.2">
      <c r="C258" t="s">
        <v>2333</v>
      </c>
      <c r="D258" t="s">
        <v>2689</v>
      </c>
    </row>
    <row r="259" spans="3:4" x14ac:dyDescent="0.2">
      <c r="C259">
        <v>0</v>
      </c>
      <c r="D259">
        <v>12630</v>
      </c>
    </row>
    <row r="260" spans="3:4" x14ac:dyDescent="0.2">
      <c r="C260" t="s">
        <v>2334</v>
      </c>
      <c r="D260" t="s">
        <v>2690</v>
      </c>
    </row>
    <row r="261" spans="3:4" x14ac:dyDescent="0.2">
      <c r="C261" t="s">
        <v>2335</v>
      </c>
      <c r="D261" t="s">
        <v>2691</v>
      </c>
    </row>
    <row r="262" spans="3:4" x14ac:dyDescent="0.2">
      <c r="C262">
        <v>0</v>
      </c>
      <c r="D262">
        <v>22</v>
      </c>
    </row>
    <row r="263" spans="3:4" x14ac:dyDescent="0.2">
      <c r="C263" t="s">
        <v>2336</v>
      </c>
      <c r="D263" t="s">
        <v>2692</v>
      </c>
    </row>
    <row r="264" spans="3:4" x14ac:dyDescent="0.2">
      <c r="C264" t="s">
        <v>2337</v>
      </c>
      <c r="D264" t="s">
        <v>2693</v>
      </c>
    </row>
    <row r="265" spans="3:4" x14ac:dyDescent="0.2">
      <c r="C265">
        <v>0</v>
      </c>
      <c r="D265">
        <v>0</v>
      </c>
    </row>
    <row r="266" spans="3:4" x14ac:dyDescent="0.2">
      <c r="C266" t="s">
        <v>2338</v>
      </c>
      <c r="D266" t="s">
        <v>2694</v>
      </c>
    </row>
    <row r="267" spans="3:4" x14ac:dyDescent="0.2">
      <c r="C267" t="s">
        <v>2339</v>
      </c>
      <c r="D267" t="s">
        <v>2695</v>
      </c>
    </row>
    <row r="268" spans="3:4" x14ac:dyDescent="0.2">
      <c r="C268">
        <v>0</v>
      </c>
      <c r="D268">
        <v>0</v>
      </c>
    </row>
    <row r="269" spans="3:4" x14ac:dyDescent="0.2">
      <c r="C269" t="s">
        <v>2340</v>
      </c>
      <c r="D269" t="s">
        <v>2696</v>
      </c>
    </row>
    <row r="270" spans="3:4" x14ac:dyDescent="0.2">
      <c r="C270" t="s">
        <v>2341</v>
      </c>
      <c r="D270" t="s">
        <v>2697</v>
      </c>
    </row>
    <row r="271" spans="3:4" x14ac:dyDescent="0.2">
      <c r="C271">
        <v>0</v>
      </c>
      <c r="D271">
        <v>0</v>
      </c>
    </row>
    <row r="272" spans="3:4" x14ac:dyDescent="0.2">
      <c r="C272" t="s">
        <v>2342</v>
      </c>
      <c r="D272" t="s">
        <v>2698</v>
      </c>
    </row>
    <row r="273" spans="3:4" x14ac:dyDescent="0.2">
      <c r="C273" t="s">
        <v>2343</v>
      </c>
      <c r="D273" t="s">
        <v>2699</v>
      </c>
    </row>
    <row r="274" spans="3:4" x14ac:dyDescent="0.2">
      <c r="C274">
        <v>0</v>
      </c>
      <c r="D274">
        <v>0</v>
      </c>
    </row>
    <row r="275" spans="3:4" x14ac:dyDescent="0.2">
      <c r="C275" t="s">
        <v>2344</v>
      </c>
      <c r="D275" t="s">
        <v>2700</v>
      </c>
    </row>
    <row r="276" spans="3:4" x14ac:dyDescent="0.2">
      <c r="C276" t="s">
        <v>2345</v>
      </c>
      <c r="D276" t="s">
        <v>2701</v>
      </c>
    </row>
    <row r="277" spans="3:4" x14ac:dyDescent="0.2">
      <c r="C277">
        <v>0</v>
      </c>
      <c r="D277">
        <v>48982</v>
      </c>
    </row>
    <row r="278" spans="3:4" x14ac:dyDescent="0.2">
      <c r="C278" t="s">
        <v>2346</v>
      </c>
      <c r="D278" t="s">
        <v>2702</v>
      </c>
    </row>
    <row r="279" spans="3:4" x14ac:dyDescent="0.2">
      <c r="C279" t="s">
        <v>2347</v>
      </c>
      <c r="D279" t="s">
        <v>2199</v>
      </c>
    </row>
    <row r="280" spans="3:4" x14ac:dyDescent="0.2">
      <c r="C280">
        <v>0</v>
      </c>
      <c r="D280">
        <v>0</v>
      </c>
    </row>
    <row r="281" spans="3:4" x14ac:dyDescent="0.2">
      <c r="C281" t="s">
        <v>2348</v>
      </c>
      <c r="D281" t="s">
        <v>2703</v>
      </c>
    </row>
    <row r="282" spans="3:4" x14ac:dyDescent="0.2">
      <c r="C282" t="s">
        <v>2349</v>
      </c>
      <c r="D282" t="s">
        <v>2704</v>
      </c>
    </row>
    <row r="283" spans="3:4" x14ac:dyDescent="0.2">
      <c r="C283">
        <v>0</v>
      </c>
      <c r="D283">
        <v>0</v>
      </c>
    </row>
    <row r="284" spans="3:4" x14ac:dyDescent="0.2">
      <c r="C284" t="s">
        <v>2350</v>
      </c>
      <c r="D284" t="s">
        <v>2705</v>
      </c>
    </row>
    <row r="285" spans="3:4" x14ac:dyDescent="0.2">
      <c r="C285" t="s">
        <v>2351</v>
      </c>
      <c r="D285" t="s">
        <v>2706</v>
      </c>
    </row>
    <row r="286" spans="3:4" x14ac:dyDescent="0.2">
      <c r="C286">
        <v>0</v>
      </c>
      <c r="D286">
        <v>0</v>
      </c>
    </row>
    <row r="287" spans="3:4" x14ac:dyDescent="0.2">
      <c r="C287" t="s">
        <v>2352</v>
      </c>
      <c r="D287" t="s">
        <v>2707</v>
      </c>
    </row>
    <row r="288" spans="3:4" x14ac:dyDescent="0.2">
      <c r="C288" t="s">
        <v>2353</v>
      </c>
      <c r="D288" t="s">
        <v>2708</v>
      </c>
    </row>
    <row r="289" spans="3:4" x14ac:dyDescent="0.2">
      <c r="C289">
        <v>0</v>
      </c>
      <c r="D289">
        <v>0</v>
      </c>
    </row>
    <row r="290" spans="3:4" x14ac:dyDescent="0.2">
      <c r="C290" t="s">
        <v>2354</v>
      </c>
      <c r="D290" t="s">
        <v>2709</v>
      </c>
    </row>
    <row r="291" spans="3:4" x14ac:dyDescent="0.2">
      <c r="C291" t="s">
        <v>2355</v>
      </c>
      <c r="D291" t="s">
        <v>2710</v>
      </c>
    </row>
    <row r="292" spans="3:4" x14ac:dyDescent="0.2">
      <c r="C292">
        <v>0</v>
      </c>
      <c r="D292">
        <v>0</v>
      </c>
    </row>
    <row r="293" spans="3:4" x14ac:dyDescent="0.2">
      <c r="C293" t="s">
        <v>2356</v>
      </c>
      <c r="D293" t="s">
        <v>2711</v>
      </c>
    </row>
    <row r="294" spans="3:4" x14ac:dyDescent="0.2">
      <c r="C294" t="s">
        <v>2357</v>
      </c>
      <c r="D294" t="s">
        <v>2712</v>
      </c>
    </row>
    <row r="295" spans="3:4" x14ac:dyDescent="0.2">
      <c r="C295">
        <v>0</v>
      </c>
      <c r="D295">
        <v>0</v>
      </c>
    </row>
    <row r="296" spans="3:4" x14ac:dyDescent="0.2">
      <c r="C296" t="s">
        <v>2358</v>
      </c>
      <c r="D296" t="s">
        <v>2713</v>
      </c>
    </row>
    <row r="297" spans="3:4" x14ac:dyDescent="0.2">
      <c r="C297" t="s">
        <v>2359</v>
      </c>
      <c r="D297" t="s">
        <v>2714</v>
      </c>
    </row>
    <row r="298" spans="3:4" x14ac:dyDescent="0.2">
      <c r="C298">
        <v>0</v>
      </c>
      <c r="D298">
        <v>0</v>
      </c>
    </row>
    <row r="299" spans="3:4" x14ac:dyDescent="0.2">
      <c r="C299" t="s">
        <v>2360</v>
      </c>
      <c r="D299" t="s">
        <v>2715</v>
      </c>
    </row>
    <row r="300" spans="3:4" x14ac:dyDescent="0.2">
      <c r="C300" t="s">
        <v>2361</v>
      </c>
      <c r="D300" t="s">
        <v>2716</v>
      </c>
    </row>
    <row r="301" spans="3:4" x14ac:dyDescent="0.2">
      <c r="C301">
        <v>0</v>
      </c>
      <c r="D301">
        <v>0</v>
      </c>
    </row>
    <row r="302" spans="3:4" x14ac:dyDescent="0.2">
      <c r="C302" t="s">
        <v>2362</v>
      </c>
      <c r="D302" t="s">
        <v>2717</v>
      </c>
    </row>
    <row r="303" spans="3:4" x14ac:dyDescent="0.2">
      <c r="C303" t="s">
        <v>2363</v>
      </c>
      <c r="D303" t="s">
        <v>2718</v>
      </c>
    </row>
    <row r="304" spans="3:4" x14ac:dyDescent="0.2">
      <c r="C304">
        <v>0</v>
      </c>
      <c r="D304">
        <v>0</v>
      </c>
    </row>
    <row r="305" spans="3:4" x14ac:dyDescent="0.2">
      <c r="C305" t="s">
        <v>2364</v>
      </c>
      <c r="D305" t="s">
        <v>2719</v>
      </c>
    </row>
    <row r="306" spans="3:4" x14ac:dyDescent="0.2">
      <c r="C306" t="s">
        <v>2365</v>
      </c>
      <c r="D306" t="s">
        <v>2201</v>
      </c>
    </row>
    <row r="307" spans="3:4" x14ac:dyDescent="0.2">
      <c r="C307">
        <v>0</v>
      </c>
      <c r="D307">
        <v>0</v>
      </c>
    </row>
    <row r="308" spans="3:4" x14ac:dyDescent="0.2">
      <c r="C308" t="s">
        <v>2366</v>
      </c>
      <c r="D308" t="s">
        <v>2720</v>
      </c>
    </row>
    <row r="309" spans="3:4" x14ac:dyDescent="0.2">
      <c r="C309" t="s">
        <v>2367</v>
      </c>
      <c r="D309" t="s">
        <v>2721</v>
      </c>
    </row>
    <row r="310" spans="3:4" x14ac:dyDescent="0.2">
      <c r="C310">
        <v>0</v>
      </c>
      <c r="D310">
        <v>0</v>
      </c>
    </row>
    <row r="311" spans="3:4" x14ac:dyDescent="0.2">
      <c r="C311" t="s">
        <v>2368</v>
      </c>
      <c r="D311" t="s">
        <v>2722</v>
      </c>
    </row>
    <row r="312" spans="3:4" x14ac:dyDescent="0.2">
      <c r="C312" t="s">
        <v>2369</v>
      </c>
      <c r="D312" t="s">
        <v>2723</v>
      </c>
    </row>
    <row r="313" spans="3:4" x14ac:dyDescent="0.2">
      <c r="C313">
        <v>0</v>
      </c>
      <c r="D313">
        <v>0</v>
      </c>
    </row>
    <row r="314" spans="3:4" x14ac:dyDescent="0.2">
      <c r="C314" t="s">
        <v>2370</v>
      </c>
      <c r="D314" t="s">
        <v>2724</v>
      </c>
    </row>
    <row r="315" spans="3:4" x14ac:dyDescent="0.2">
      <c r="C315" t="s">
        <v>2371</v>
      </c>
      <c r="D315" t="s">
        <v>2725</v>
      </c>
    </row>
    <row r="316" spans="3:4" x14ac:dyDescent="0.2">
      <c r="C316">
        <v>0</v>
      </c>
      <c r="D316">
        <v>0</v>
      </c>
    </row>
    <row r="317" spans="3:4" x14ac:dyDescent="0.2">
      <c r="C317" t="s">
        <v>2372</v>
      </c>
      <c r="D317" t="s">
        <v>2726</v>
      </c>
    </row>
    <row r="318" spans="3:4" x14ac:dyDescent="0.2">
      <c r="C318" t="s">
        <v>2373</v>
      </c>
      <c r="D318" t="s">
        <v>2727</v>
      </c>
    </row>
    <row r="319" spans="3:4" x14ac:dyDescent="0.2">
      <c r="C319">
        <v>0</v>
      </c>
      <c r="D319">
        <v>0</v>
      </c>
    </row>
    <row r="320" spans="3:4" x14ac:dyDescent="0.2">
      <c r="C320" t="s">
        <v>2374</v>
      </c>
      <c r="D320" t="s">
        <v>2728</v>
      </c>
    </row>
    <row r="321" spans="3:4" x14ac:dyDescent="0.2">
      <c r="C321" t="s">
        <v>2375</v>
      </c>
      <c r="D321" t="s">
        <v>2729</v>
      </c>
    </row>
    <row r="322" spans="3:4" x14ac:dyDescent="0.2">
      <c r="C322">
        <v>0</v>
      </c>
      <c r="D322">
        <v>0</v>
      </c>
    </row>
    <row r="323" spans="3:4" x14ac:dyDescent="0.2">
      <c r="C323" t="s">
        <v>2376</v>
      </c>
      <c r="D323" t="s">
        <v>2730</v>
      </c>
    </row>
    <row r="324" spans="3:4" x14ac:dyDescent="0.2">
      <c r="C324" t="s">
        <v>2377</v>
      </c>
      <c r="D324" t="s">
        <v>2731</v>
      </c>
    </row>
    <row r="325" spans="3:4" x14ac:dyDescent="0.2">
      <c r="C325">
        <v>0</v>
      </c>
      <c r="D325">
        <v>0</v>
      </c>
    </row>
    <row r="326" spans="3:4" x14ac:dyDescent="0.2">
      <c r="C326" t="s">
        <v>2378</v>
      </c>
      <c r="D326" t="s">
        <v>2732</v>
      </c>
    </row>
    <row r="327" spans="3:4" x14ac:dyDescent="0.2">
      <c r="C327" t="s">
        <v>2379</v>
      </c>
      <c r="D327" t="s">
        <v>2733</v>
      </c>
    </row>
    <row r="328" spans="3:4" x14ac:dyDescent="0.2">
      <c r="C328">
        <v>0</v>
      </c>
      <c r="D328">
        <v>0</v>
      </c>
    </row>
    <row r="329" spans="3:4" x14ac:dyDescent="0.2">
      <c r="C329" t="s">
        <v>2380</v>
      </c>
      <c r="D329" t="s">
        <v>2734</v>
      </c>
    </row>
    <row r="330" spans="3:4" x14ac:dyDescent="0.2">
      <c r="C330" t="s">
        <v>2381</v>
      </c>
      <c r="D330" t="s">
        <v>2735</v>
      </c>
    </row>
    <row r="331" spans="3:4" x14ac:dyDescent="0.2">
      <c r="C331">
        <v>0</v>
      </c>
      <c r="D331">
        <v>0</v>
      </c>
    </row>
    <row r="332" spans="3:4" x14ac:dyDescent="0.2">
      <c r="C332" t="s">
        <v>2382</v>
      </c>
      <c r="D332" t="s">
        <v>2736</v>
      </c>
    </row>
    <row r="333" spans="3:4" x14ac:dyDescent="0.2">
      <c r="C333" t="s">
        <v>2383</v>
      </c>
      <c r="D333" t="s">
        <v>2737</v>
      </c>
    </row>
    <row r="334" spans="3:4" x14ac:dyDescent="0.2">
      <c r="C334">
        <v>0</v>
      </c>
      <c r="D334">
        <v>0</v>
      </c>
    </row>
    <row r="335" spans="3:4" x14ac:dyDescent="0.2">
      <c r="C335" t="s">
        <v>2384</v>
      </c>
      <c r="D335" t="s">
        <v>2738</v>
      </c>
    </row>
    <row r="336" spans="3:4" x14ac:dyDescent="0.2">
      <c r="C336" t="s">
        <v>2385</v>
      </c>
      <c r="D336" t="s">
        <v>2739</v>
      </c>
    </row>
    <row r="337" spans="3:4" x14ac:dyDescent="0.2">
      <c r="C337">
        <v>0</v>
      </c>
      <c r="D337">
        <v>0</v>
      </c>
    </row>
    <row r="338" spans="3:4" x14ac:dyDescent="0.2">
      <c r="C338" t="s">
        <v>2386</v>
      </c>
      <c r="D338" t="s">
        <v>2740</v>
      </c>
    </row>
    <row r="339" spans="3:4" x14ac:dyDescent="0.2">
      <c r="C339" t="s">
        <v>2387</v>
      </c>
      <c r="D339" t="s">
        <v>2741</v>
      </c>
    </row>
    <row r="340" spans="3:4" x14ac:dyDescent="0.2">
      <c r="C340">
        <v>0</v>
      </c>
      <c r="D340">
        <v>0</v>
      </c>
    </row>
    <row r="341" spans="3:4" x14ac:dyDescent="0.2">
      <c r="C341" t="s">
        <v>2388</v>
      </c>
      <c r="D341" t="s">
        <v>2742</v>
      </c>
    </row>
    <row r="342" spans="3:4" x14ac:dyDescent="0.2">
      <c r="C342" t="s">
        <v>2389</v>
      </c>
      <c r="D342" t="s">
        <v>2743</v>
      </c>
    </row>
    <row r="343" spans="3:4" x14ac:dyDescent="0.2">
      <c r="C343">
        <v>0</v>
      </c>
      <c r="D343">
        <v>0</v>
      </c>
    </row>
    <row r="344" spans="3:4" x14ac:dyDescent="0.2">
      <c r="C344" t="s">
        <v>2390</v>
      </c>
      <c r="D344" t="s">
        <v>2744</v>
      </c>
    </row>
    <row r="345" spans="3:4" x14ac:dyDescent="0.2">
      <c r="C345" t="s">
        <v>2391</v>
      </c>
      <c r="D345" t="s">
        <v>2745</v>
      </c>
    </row>
    <row r="346" spans="3:4" x14ac:dyDescent="0.2">
      <c r="C346">
        <v>0</v>
      </c>
      <c r="D346">
        <v>0</v>
      </c>
    </row>
    <row r="347" spans="3:4" x14ac:dyDescent="0.2">
      <c r="C347" t="s">
        <v>2392</v>
      </c>
      <c r="D347" t="s">
        <v>2746</v>
      </c>
    </row>
    <row r="348" spans="3:4" x14ac:dyDescent="0.2">
      <c r="C348" t="s">
        <v>2393</v>
      </c>
      <c r="D348" t="s">
        <v>2747</v>
      </c>
    </row>
    <row r="349" spans="3:4" x14ac:dyDescent="0.2">
      <c r="C349">
        <v>0</v>
      </c>
      <c r="D349">
        <v>0</v>
      </c>
    </row>
    <row r="350" spans="3:4" x14ac:dyDescent="0.2">
      <c r="C350" t="s">
        <v>2394</v>
      </c>
      <c r="D350" t="s">
        <v>2748</v>
      </c>
    </row>
    <row r="351" spans="3:4" x14ac:dyDescent="0.2">
      <c r="C351" t="s">
        <v>2395</v>
      </c>
      <c r="D351" t="s">
        <v>2749</v>
      </c>
    </row>
    <row r="352" spans="3:4" x14ac:dyDescent="0.2">
      <c r="C352">
        <v>0</v>
      </c>
      <c r="D352">
        <v>0</v>
      </c>
    </row>
    <row r="353" spans="3:4" x14ac:dyDescent="0.2">
      <c r="C353" t="s">
        <v>2396</v>
      </c>
      <c r="D353" t="s">
        <v>2750</v>
      </c>
    </row>
    <row r="354" spans="3:4" x14ac:dyDescent="0.2">
      <c r="C354" t="s">
        <v>2397</v>
      </c>
      <c r="D354" t="s">
        <v>2751</v>
      </c>
    </row>
    <row r="355" spans="3:4" x14ac:dyDescent="0.2">
      <c r="C355">
        <v>0</v>
      </c>
      <c r="D355">
        <v>0</v>
      </c>
    </row>
    <row r="356" spans="3:4" x14ac:dyDescent="0.2">
      <c r="C356" t="s">
        <v>2398</v>
      </c>
      <c r="D356" t="s">
        <v>2752</v>
      </c>
    </row>
    <row r="357" spans="3:4" x14ac:dyDescent="0.2">
      <c r="C357" t="s">
        <v>2399</v>
      </c>
      <c r="D357" t="s">
        <v>2753</v>
      </c>
    </row>
    <row r="358" spans="3:4" x14ac:dyDescent="0.2">
      <c r="C358">
        <v>0</v>
      </c>
      <c r="D358">
        <v>0</v>
      </c>
    </row>
    <row r="359" spans="3:4" x14ac:dyDescent="0.2">
      <c r="C359" t="s">
        <v>2400</v>
      </c>
      <c r="D359" t="s">
        <v>2754</v>
      </c>
    </row>
    <row r="360" spans="3:4" x14ac:dyDescent="0.2">
      <c r="C360" t="s">
        <v>2401</v>
      </c>
      <c r="D360" t="s">
        <v>2755</v>
      </c>
    </row>
    <row r="361" spans="3:4" x14ac:dyDescent="0.2">
      <c r="C361">
        <v>0</v>
      </c>
      <c r="D361">
        <v>0</v>
      </c>
    </row>
    <row r="362" spans="3:4" x14ac:dyDescent="0.2">
      <c r="C362" t="s">
        <v>2402</v>
      </c>
      <c r="D362" t="s">
        <v>2756</v>
      </c>
    </row>
    <row r="363" spans="3:4" x14ac:dyDescent="0.2">
      <c r="C363" t="s">
        <v>2403</v>
      </c>
      <c r="D363" t="s">
        <v>2757</v>
      </c>
    </row>
    <row r="364" spans="3:4" x14ac:dyDescent="0.2">
      <c r="C364">
        <v>0</v>
      </c>
      <c r="D364">
        <v>0</v>
      </c>
    </row>
    <row r="365" spans="3:4" x14ac:dyDescent="0.2">
      <c r="C365" t="s">
        <v>2404</v>
      </c>
      <c r="D365" t="s">
        <v>2758</v>
      </c>
    </row>
    <row r="366" spans="3:4" x14ac:dyDescent="0.2">
      <c r="C366" t="s">
        <v>2405</v>
      </c>
      <c r="D366" t="s">
        <v>2759</v>
      </c>
    </row>
    <row r="367" spans="3:4" x14ac:dyDescent="0.2">
      <c r="C367">
        <v>0</v>
      </c>
      <c r="D367">
        <v>0</v>
      </c>
    </row>
    <row r="368" spans="3:4" x14ac:dyDescent="0.2">
      <c r="C368" t="s">
        <v>2406</v>
      </c>
      <c r="D368" t="s">
        <v>2760</v>
      </c>
    </row>
    <row r="369" spans="3:4" x14ac:dyDescent="0.2">
      <c r="C369" t="s">
        <v>2407</v>
      </c>
      <c r="D369" t="s">
        <v>2761</v>
      </c>
    </row>
    <row r="370" spans="3:4" x14ac:dyDescent="0.2">
      <c r="C370">
        <v>0</v>
      </c>
      <c r="D370">
        <v>0</v>
      </c>
    </row>
    <row r="371" spans="3:4" x14ac:dyDescent="0.2">
      <c r="C371" t="s">
        <v>2408</v>
      </c>
      <c r="D371" t="s">
        <v>2762</v>
      </c>
    </row>
    <row r="372" spans="3:4" x14ac:dyDescent="0.2">
      <c r="C372" t="s">
        <v>2409</v>
      </c>
      <c r="D372" t="s">
        <v>2763</v>
      </c>
    </row>
    <row r="373" spans="3:4" x14ac:dyDescent="0.2">
      <c r="C373">
        <v>0</v>
      </c>
      <c r="D373">
        <v>0</v>
      </c>
    </row>
    <row r="374" spans="3:4" x14ac:dyDescent="0.2">
      <c r="C374" t="s">
        <v>2410</v>
      </c>
      <c r="D374" t="s">
        <v>2764</v>
      </c>
    </row>
    <row r="375" spans="3:4" x14ac:dyDescent="0.2">
      <c r="C375" t="s">
        <v>2411</v>
      </c>
      <c r="D375" t="s">
        <v>2765</v>
      </c>
    </row>
    <row r="376" spans="3:4" x14ac:dyDescent="0.2">
      <c r="C376">
        <v>0</v>
      </c>
      <c r="D376">
        <v>0</v>
      </c>
    </row>
    <row r="377" spans="3:4" x14ac:dyDescent="0.2">
      <c r="C377" t="s">
        <v>2412</v>
      </c>
      <c r="D377" t="s">
        <v>2766</v>
      </c>
    </row>
    <row r="378" spans="3:4" x14ac:dyDescent="0.2">
      <c r="C378" t="s">
        <v>2413</v>
      </c>
      <c r="D378" t="s">
        <v>2767</v>
      </c>
    </row>
    <row r="379" spans="3:4" x14ac:dyDescent="0.2">
      <c r="C379">
        <v>0</v>
      </c>
      <c r="D379">
        <v>0</v>
      </c>
    </row>
    <row r="380" spans="3:4" x14ac:dyDescent="0.2">
      <c r="C380" t="s">
        <v>2414</v>
      </c>
      <c r="D380" t="s">
        <v>2768</v>
      </c>
    </row>
    <row r="381" spans="3:4" x14ac:dyDescent="0.2">
      <c r="C381" t="s">
        <v>2415</v>
      </c>
      <c r="D381" t="s">
        <v>2769</v>
      </c>
    </row>
    <row r="382" spans="3:4" x14ac:dyDescent="0.2">
      <c r="C382">
        <v>0</v>
      </c>
      <c r="D382">
        <v>0</v>
      </c>
    </row>
    <row r="383" spans="3:4" x14ac:dyDescent="0.2">
      <c r="C383" t="s">
        <v>2416</v>
      </c>
      <c r="D383" t="s">
        <v>2770</v>
      </c>
    </row>
    <row r="384" spans="3:4" x14ac:dyDescent="0.2">
      <c r="C384" t="s">
        <v>2417</v>
      </c>
      <c r="D384" t="s">
        <v>2771</v>
      </c>
    </row>
    <row r="385" spans="3:4" x14ac:dyDescent="0.2">
      <c r="C385">
        <v>0</v>
      </c>
      <c r="D385">
        <v>0</v>
      </c>
    </row>
    <row r="386" spans="3:4" x14ac:dyDescent="0.2">
      <c r="C386" t="s">
        <v>2418</v>
      </c>
      <c r="D386" t="s">
        <v>2772</v>
      </c>
    </row>
    <row r="387" spans="3:4" x14ac:dyDescent="0.2">
      <c r="C387" t="s">
        <v>2419</v>
      </c>
      <c r="D387" t="s">
        <v>2773</v>
      </c>
    </row>
    <row r="388" spans="3:4" x14ac:dyDescent="0.2">
      <c r="C388">
        <v>0</v>
      </c>
      <c r="D388">
        <v>0</v>
      </c>
    </row>
    <row r="389" spans="3:4" x14ac:dyDescent="0.2">
      <c r="C389" t="s">
        <v>2420</v>
      </c>
      <c r="D389" t="s">
        <v>2774</v>
      </c>
    </row>
    <row r="390" spans="3:4" x14ac:dyDescent="0.2">
      <c r="C390" t="s">
        <v>2421</v>
      </c>
      <c r="D390" t="s">
        <v>2775</v>
      </c>
    </row>
    <row r="391" spans="3:4" x14ac:dyDescent="0.2">
      <c r="C391">
        <v>0</v>
      </c>
      <c r="D391">
        <v>0</v>
      </c>
    </row>
    <row r="392" spans="3:4" x14ac:dyDescent="0.2">
      <c r="C392" t="s">
        <v>2422</v>
      </c>
      <c r="D392" t="s">
        <v>2776</v>
      </c>
    </row>
    <row r="393" spans="3:4" x14ac:dyDescent="0.2">
      <c r="C393" t="s">
        <v>2423</v>
      </c>
      <c r="D393" t="s">
        <v>2777</v>
      </c>
    </row>
    <row r="394" spans="3:4" x14ac:dyDescent="0.2">
      <c r="C394">
        <v>0</v>
      </c>
      <c r="D394">
        <v>0</v>
      </c>
    </row>
    <row r="395" spans="3:4" x14ac:dyDescent="0.2">
      <c r="C395" t="s">
        <v>2424</v>
      </c>
      <c r="D395" t="s">
        <v>2778</v>
      </c>
    </row>
    <row r="396" spans="3:4" x14ac:dyDescent="0.2">
      <c r="C396" t="s">
        <v>2425</v>
      </c>
      <c r="D396" t="s">
        <v>2779</v>
      </c>
    </row>
    <row r="397" spans="3:4" x14ac:dyDescent="0.2">
      <c r="C397">
        <v>0</v>
      </c>
      <c r="D397">
        <v>0</v>
      </c>
    </row>
    <row r="398" spans="3:4" x14ac:dyDescent="0.2">
      <c r="C398" t="s">
        <v>2426</v>
      </c>
      <c r="D398" t="s">
        <v>2780</v>
      </c>
    </row>
    <row r="399" spans="3:4" x14ac:dyDescent="0.2">
      <c r="C399" t="s">
        <v>2427</v>
      </c>
      <c r="D399" t="s">
        <v>2781</v>
      </c>
    </row>
    <row r="400" spans="3:4" x14ac:dyDescent="0.2">
      <c r="C400">
        <v>0</v>
      </c>
      <c r="D400">
        <v>0</v>
      </c>
    </row>
    <row r="401" spans="3:4" x14ac:dyDescent="0.2">
      <c r="C401" t="s">
        <v>2428</v>
      </c>
      <c r="D401" t="s">
        <v>2782</v>
      </c>
    </row>
    <row r="402" spans="3:4" x14ac:dyDescent="0.2">
      <c r="C402" t="s">
        <v>2429</v>
      </c>
      <c r="D402" t="s">
        <v>2783</v>
      </c>
    </row>
    <row r="403" spans="3:4" x14ac:dyDescent="0.2">
      <c r="C403">
        <v>0</v>
      </c>
      <c r="D403">
        <v>0</v>
      </c>
    </row>
    <row r="404" spans="3:4" x14ac:dyDescent="0.2">
      <c r="C404" t="s">
        <v>2430</v>
      </c>
      <c r="D404" t="s">
        <v>2784</v>
      </c>
    </row>
    <row r="405" spans="3:4" x14ac:dyDescent="0.2">
      <c r="C405" t="s">
        <v>2431</v>
      </c>
      <c r="D405" t="s">
        <v>2785</v>
      </c>
    </row>
    <row r="406" spans="3:4" x14ac:dyDescent="0.2">
      <c r="C406">
        <v>0</v>
      </c>
      <c r="D406">
        <v>0</v>
      </c>
    </row>
    <row r="407" spans="3:4" x14ac:dyDescent="0.2">
      <c r="C407" t="s">
        <v>2432</v>
      </c>
      <c r="D407" t="s">
        <v>2786</v>
      </c>
    </row>
    <row r="408" spans="3:4" x14ac:dyDescent="0.2">
      <c r="C408" t="s">
        <v>2433</v>
      </c>
      <c r="D408" t="s">
        <v>2787</v>
      </c>
    </row>
    <row r="409" spans="3:4" x14ac:dyDescent="0.2">
      <c r="C409">
        <v>0</v>
      </c>
      <c r="D409">
        <v>0</v>
      </c>
    </row>
    <row r="410" spans="3:4" x14ac:dyDescent="0.2">
      <c r="C410" t="s">
        <v>2434</v>
      </c>
      <c r="D410" t="s">
        <v>2788</v>
      </c>
    </row>
    <row r="411" spans="3:4" x14ac:dyDescent="0.2">
      <c r="C411" t="s">
        <v>2435</v>
      </c>
      <c r="D411" t="s">
        <v>2789</v>
      </c>
    </row>
    <row r="412" spans="3:4" x14ac:dyDescent="0.2">
      <c r="C412">
        <v>0</v>
      </c>
      <c r="D412">
        <v>0</v>
      </c>
    </row>
    <row r="413" spans="3:4" x14ac:dyDescent="0.2">
      <c r="C413" t="s">
        <v>2436</v>
      </c>
      <c r="D413" t="s">
        <v>2790</v>
      </c>
    </row>
    <row r="414" spans="3:4" x14ac:dyDescent="0.2">
      <c r="C414" t="s">
        <v>2437</v>
      </c>
      <c r="D414" t="s">
        <v>2791</v>
      </c>
    </row>
    <row r="415" spans="3:4" x14ac:dyDescent="0.2">
      <c r="C415">
        <v>0</v>
      </c>
      <c r="D415">
        <v>0</v>
      </c>
    </row>
    <row r="416" spans="3:4" x14ac:dyDescent="0.2">
      <c r="C416" t="s">
        <v>2438</v>
      </c>
      <c r="D416" t="s">
        <v>2792</v>
      </c>
    </row>
    <row r="417" spans="3:4" x14ac:dyDescent="0.2">
      <c r="C417" t="s">
        <v>2439</v>
      </c>
      <c r="D417" t="s">
        <v>2793</v>
      </c>
    </row>
    <row r="418" spans="3:4" x14ac:dyDescent="0.2">
      <c r="C418">
        <v>0</v>
      </c>
      <c r="D418">
        <v>0</v>
      </c>
    </row>
    <row r="419" spans="3:4" x14ac:dyDescent="0.2">
      <c r="C419" t="s">
        <v>2440</v>
      </c>
      <c r="D419" t="s">
        <v>2794</v>
      </c>
    </row>
    <row r="420" spans="3:4" x14ac:dyDescent="0.2">
      <c r="C420" t="s">
        <v>2441</v>
      </c>
      <c r="D420" t="s">
        <v>2795</v>
      </c>
    </row>
    <row r="421" spans="3:4" x14ac:dyDescent="0.2">
      <c r="C421">
        <v>0</v>
      </c>
      <c r="D421">
        <v>0</v>
      </c>
    </row>
    <row r="422" spans="3:4" x14ac:dyDescent="0.2">
      <c r="C422" t="s">
        <v>2442</v>
      </c>
      <c r="D422" t="s">
        <v>2796</v>
      </c>
    </row>
    <row r="423" spans="3:4" x14ac:dyDescent="0.2">
      <c r="C423" t="s">
        <v>2443</v>
      </c>
      <c r="D423" t="s">
        <v>2797</v>
      </c>
    </row>
    <row r="424" spans="3:4" x14ac:dyDescent="0.2">
      <c r="C424">
        <v>0</v>
      </c>
      <c r="D424">
        <v>0</v>
      </c>
    </row>
    <row r="425" spans="3:4" x14ac:dyDescent="0.2">
      <c r="C425" t="s">
        <v>2444</v>
      </c>
      <c r="D425" t="s">
        <v>2798</v>
      </c>
    </row>
    <row r="426" spans="3:4" x14ac:dyDescent="0.2">
      <c r="C426" t="s">
        <v>2445</v>
      </c>
      <c r="D426" t="s">
        <v>2799</v>
      </c>
    </row>
    <row r="427" spans="3:4" x14ac:dyDescent="0.2">
      <c r="C427">
        <v>0</v>
      </c>
      <c r="D427">
        <v>0</v>
      </c>
    </row>
    <row r="428" spans="3:4" x14ac:dyDescent="0.2">
      <c r="C428" t="s">
        <v>2446</v>
      </c>
      <c r="D428" t="s">
        <v>2800</v>
      </c>
    </row>
    <row r="429" spans="3:4" x14ac:dyDescent="0.2">
      <c r="C429" t="s">
        <v>2447</v>
      </c>
      <c r="D429" t="s">
        <v>2801</v>
      </c>
    </row>
    <row r="430" spans="3:4" x14ac:dyDescent="0.2">
      <c r="C430">
        <v>0</v>
      </c>
      <c r="D430">
        <v>0</v>
      </c>
    </row>
    <row r="431" spans="3:4" x14ac:dyDescent="0.2">
      <c r="C431" t="s">
        <v>2448</v>
      </c>
      <c r="D431" t="s">
        <v>2802</v>
      </c>
    </row>
    <row r="432" spans="3:4" x14ac:dyDescent="0.2">
      <c r="C432" t="s">
        <v>2449</v>
      </c>
      <c r="D432" t="s">
        <v>2803</v>
      </c>
    </row>
    <row r="433" spans="3:4" x14ac:dyDescent="0.2">
      <c r="C433">
        <v>0</v>
      </c>
      <c r="D433">
        <v>0</v>
      </c>
    </row>
    <row r="434" spans="3:4" x14ac:dyDescent="0.2">
      <c r="C434" t="s">
        <v>2450</v>
      </c>
      <c r="D434" t="s">
        <v>2804</v>
      </c>
    </row>
    <row r="435" spans="3:4" x14ac:dyDescent="0.2">
      <c r="C435" t="s">
        <v>2451</v>
      </c>
      <c r="D435" t="s">
        <v>2805</v>
      </c>
    </row>
    <row r="436" spans="3:4" x14ac:dyDescent="0.2">
      <c r="C436">
        <v>0</v>
      </c>
      <c r="D436">
        <v>0</v>
      </c>
    </row>
    <row r="437" spans="3:4" x14ac:dyDescent="0.2">
      <c r="C437" t="s">
        <v>2452</v>
      </c>
      <c r="D437" t="s">
        <v>2806</v>
      </c>
    </row>
    <row r="438" spans="3:4" x14ac:dyDescent="0.2">
      <c r="C438" t="s">
        <v>2453</v>
      </c>
      <c r="D438" t="s">
        <v>2807</v>
      </c>
    </row>
    <row r="439" spans="3:4" x14ac:dyDescent="0.2">
      <c r="C439">
        <v>0</v>
      </c>
      <c r="D439">
        <v>0</v>
      </c>
    </row>
    <row r="440" spans="3:4" x14ac:dyDescent="0.2">
      <c r="C440" t="s">
        <v>2454</v>
      </c>
      <c r="D440" t="s">
        <v>2808</v>
      </c>
    </row>
    <row r="441" spans="3:4" x14ac:dyDescent="0.2">
      <c r="C441" t="s">
        <v>2455</v>
      </c>
      <c r="D441" t="s">
        <v>2809</v>
      </c>
    </row>
    <row r="442" spans="3:4" x14ac:dyDescent="0.2">
      <c r="C442">
        <v>0</v>
      </c>
      <c r="D442">
        <v>0</v>
      </c>
    </row>
    <row r="443" spans="3:4" x14ac:dyDescent="0.2">
      <c r="C443" t="s">
        <v>2456</v>
      </c>
      <c r="D443" t="s">
        <v>2810</v>
      </c>
    </row>
    <row r="444" spans="3:4" x14ac:dyDescent="0.2">
      <c r="C444" t="s">
        <v>2457</v>
      </c>
      <c r="D444" t="s">
        <v>2811</v>
      </c>
    </row>
    <row r="445" spans="3:4" x14ac:dyDescent="0.2">
      <c r="C445">
        <v>0</v>
      </c>
      <c r="D445">
        <v>0</v>
      </c>
    </row>
    <row r="446" spans="3:4" x14ac:dyDescent="0.2">
      <c r="C446" t="s">
        <v>2458</v>
      </c>
      <c r="D446" t="s">
        <v>2812</v>
      </c>
    </row>
    <row r="447" spans="3:4" x14ac:dyDescent="0.2">
      <c r="C447" t="s">
        <v>2459</v>
      </c>
      <c r="D447" t="s">
        <v>2813</v>
      </c>
    </row>
    <row r="448" spans="3:4" x14ac:dyDescent="0.2">
      <c r="C448">
        <v>0</v>
      </c>
      <c r="D448">
        <v>0</v>
      </c>
    </row>
    <row r="449" spans="3:4" x14ac:dyDescent="0.2">
      <c r="C449" t="s">
        <v>2460</v>
      </c>
      <c r="D449" t="s">
        <v>2814</v>
      </c>
    </row>
    <row r="450" spans="3:4" x14ac:dyDescent="0.2">
      <c r="C450" t="s">
        <v>2461</v>
      </c>
      <c r="D450" t="s">
        <v>2815</v>
      </c>
    </row>
    <row r="451" spans="3:4" x14ac:dyDescent="0.2">
      <c r="C451">
        <v>0</v>
      </c>
      <c r="D451">
        <v>0</v>
      </c>
    </row>
    <row r="452" spans="3:4" x14ac:dyDescent="0.2">
      <c r="C452" t="s">
        <v>2462</v>
      </c>
      <c r="D452" t="s">
        <v>2816</v>
      </c>
    </row>
    <row r="453" spans="3:4" x14ac:dyDescent="0.2">
      <c r="C453" t="s">
        <v>2463</v>
      </c>
      <c r="D453" t="s">
        <v>2817</v>
      </c>
    </row>
    <row r="454" spans="3:4" x14ac:dyDescent="0.2">
      <c r="C454">
        <v>0</v>
      </c>
      <c r="D454">
        <v>0</v>
      </c>
    </row>
    <row r="455" spans="3:4" x14ac:dyDescent="0.2">
      <c r="C455" t="s">
        <v>2464</v>
      </c>
      <c r="D455" t="s">
        <v>2818</v>
      </c>
    </row>
    <row r="456" spans="3:4" x14ac:dyDescent="0.2">
      <c r="C456" t="s">
        <v>2465</v>
      </c>
      <c r="D456" t="s">
        <v>2819</v>
      </c>
    </row>
    <row r="457" spans="3:4" x14ac:dyDescent="0.2">
      <c r="C457">
        <v>0</v>
      </c>
      <c r="D457">
        <v>0</v>
      </c>
    </row>
    <row r="458" spans="3:4" x14ac:dyDescent="0.2">
      <c r="C458" t="s">
        <v>2466</v>
      </c>
      <c r="D458" t="s">
        <v>2820</v>
      </c>
    </row>
    <row r="459" spans="3:4" x14ac:dyDescent="0.2">
      <c r="C459" t="s">
        <v>2467</v>
      </c>
      <c r="D459" t="s">
        <v>2821</v>
      </c>
    </row>
    <row r="460" spans="3:4" x14ac:dyDescent="0.2">
      <c r="C460">
        <v>0</v>
      </c>
      <c r="D460">
        <v>0</v>
      </c>
    </row>
    <row r="461" spans="3:4" x14ac:dyDescent="0.2">
      <c r="C461" t="s">
        <v>2468</v>
      </c>
      <c r="D461" t="s">
        <v>2822</v>
      </c>
    </row>
    <row r="462" spans="3:4" x14ac:dyDescent="0.2">
      <c r="C462" t="s">
        <v>2469</v>
      </c>
      <c r="D462" t="s">
        <v>2823</v>
      </c>
    </row>
    <row r="463" spans="3:4" x14ac:dyDescent="0.2">
      <c r="C463">
        <v>0</v>
      </c>
      <c r="D463">
        <v>0</v>
      </c>
    </row>
    <row r="464" spans="3:4" x14ac:dyDescent="0.2">
      <c r="C464" t="s">
        <v>2470</v>
      </c>
      <c r="D464" t="s">
        <v>2824</v>
      </c>
    </row>
    <row r="465" spans="3:4" x14ac:dyDescent="0.2">
      <c r="C465" t="s">
        <v>2471</v>
      </c>
      <c r="D465" t="s">
        <v>2135</v>
      </c>
    </row>
    <row r="466" spans="3:4" x14ac:dyDescent="0.2">
      <c r="C466">
        <v>0</v>
      </c>
      <c r="D466">
        <v>0</v>
      </c>
    </row>
    <row r="467" spans="3:4" x14ac:dyDescent="0.2">
      <c r="C467" t="s">
        <v>2472</v>
      </c>
      <c r="D467" t="s">
        <v>2825</v>
      </c>
    </row>
    <row r="468" spans="3:4" x14ac:dyDescent="0.2">
      <c r="C468" t="s">
        <v>2473</v>
      </c>
      <c r="D468" t="s">
        <v>2826</v>
      </c>
    </row>
    <row r="469" spans="3:4" x14ac:dyDescent="0.2">
      <c r="C469">
        <v>0</v>
      </c>
      <c r="D469">
        <v>0</v>
      </c>
    </row>
    <row r="470" spans="3:4" x14ac:dyDescent="0.2">
      <c r="C470" t="s">
        <v>2474</v>
      </c>
      <c r="D470" t="s">
        <v>2827</v>
      </c>
    </row>
    <row r="471" spans="3:4" x14ac:dyDescent="0.2">
      <c r="C471" t="s">
        <v>2475</v>
      </c>
      <c r="D471" t="s">
        <v>2828</v>
      </c>
    </row>
    <row r="472" spans="3:4" x14ac:dyDescent="0.2">
      <c r="C472">
        <v>0</v>
      </c>
      <c r="D472">
        <v>0</v>
      </c>
    </row>
    <row r="473" spans="3:4" x14ac:dyDescent="0.2">
      <c r="C473" t="s">
        <v>2476</v>
      </c>
      <c r="D473" t="s">
        <v>2829</v>
      </c>
    </row>
    <row r="474" spans="3:4" x14ac:dyDescent="0.2">
      <c r="C474" t="s">
        <v>2477</v>
      </c>
      <c r="D474" t="s">
        <v>2830</v>
      </c>
    </row>
    <row r="475" spans="3:4" x14ac:dyDescent="0.2">
      <c r="C475">
        <v>0</v>
      </c>
      <c r="D475">
        <v>0</v>
      </c>
    </row>
    <row r="476" spans="3:4" x14ac:dyDescent="0.2">
      <c r="C476" t="s">
        <v>2478</v>
      </c>
      <c r="D476" t="s">
        <v>2831</v>
      </c>
    </row>
    <row r="477" spans="3:4" x14ac:dyDescent="0.2">
      <c r="C477" t="s">
        <v>2479</v>
      </c>
      <c r="D477" t="s">
        <v>2832</v>
      </c>
    </row>
    <row r="478" spans="3:4" x14ac:dyDescent="0.2">
      <c r="C478">
        <v>0</v>
      </c>
      <c r="D478">
        <v>0</v>
      </c>
    </row>
    <row r="479" spans="3:4" x14ac:dyDescent="0.2">
      <c r="C479" t="s">
        <v>2480</v>
      </c>
      <c r="D479" t="s">
        <v>2833</v>
      </c>
    </row>
    <row r="480" spans="3:4" x14ac:dyDescent="0.2">
      <c r="C480" t="s">
        <v>2481</v>
      </c>
      <c r="D480" t="s">
        <v>2834</v>
      </c>
    </row>
    <row r="481" spans="3:4" x14ac:dyDescent="0.2">
      <c r="C481">
        <v>0</v>
      </c>
      <c r="D481">
        <v>0</v>
      </c>
    </row>
    <row r="482" spans="3:4" x14ac:dyDescent="0.2">
      <c r="C482" t="s">
        <v>2482</v>
      </c>
      <c r="D482" t="s">
        <v>2835</v>
      </c>
    </row>
    <row r="483" spans="3:4" x14ac:dyDescent="0.2">
      <c r="C483" t="s">
        <v>2483</v>
      </c>
      <c r="D483" t="s">
        <v>2836</v>
      </c>
    </row>
    <row r="484" spans="3:4" x14ac:dyDescent="0.2">
      <c r="C484">
        <v>0</v>
      </c>
      <c r="D484">
        <v>0</v>
      </c>
    </row>
    <row r="485" spans="3:4" x14ac:dyDescent="0.2">
      <c r="C485" t="s">
        <v>2484</v>
      </c>
      <c r="D485" t="s">
        <v>2837</v>
      </c>
    </row>
    <row r="486" spans="3:4" x14ac:dyDescent="0.2">
      <c r="C486" t="s">
        <v>2485</v>
      </c>
      <c r="D486" t="s">
        <v>2838</v>
      </c>
    </row>
    <row r="487" spans="3:4" x14ac:dyDescent="0.2">
      <c r="C487">
        <v>0</v>
      </c>
      <c r="D487">
        <v>0</v>
      </c>
    </row>
    <row r="488" spans="3:4" x14ac:dyDescent="0.2">
      <c r="C488" t="s">
        <v>2486</v>
      </c>
      <c r="D488" t="s">
        <v>2839</v>
      </c>
    </row>
    <row r="489" spans="3:4" x14ac:dyDescent="0.2">
      <c r="C489" t="s">
        <v>2487</v>
      </c>
      <c r="D489" t="s">
        <v>2840</v>
      </c>
    </row>
    <row r="490" spans="3:4" x14ac:dyDescent="0.2">
      <c r="C490">
        <v>0</v>
      </c>
      <c r="D490">
        <v>0</v>
      </c>
    </row>
    <row r="491" spans="3:4" x14ac:dyDescent="0.2">
      <c r="C491" t="s">
        <v>2488</v>
      </c>
      <c r="D491" t="s">
        <v>2841</v>
      </c>
    </row>
    <row r="492" spans="3:4" x14ac:dyDescent="0.2">
      <c r="C492" t="s">
        <v>2489</v>
      </c>
      <c r="D492" t="s">
        <v>2224</v>
      </c>
    </row>
    <row r="493" spans="3:4" x14ac:dyDescent="0.2">
      <c r="C493">
        <v>0</v>
      </c>
      <c r="D493">
        <v>7959</v>
      </c>
    </row>
    <row r="494" spans="3:4" x14ac:dyDescent="0.2">
      <c r="C494" t="s">
        <v>2490</v>
      </c>
      <c r="D494" t="s">
        <v>2842</v>
      </c>
    </row>
    <row r="495" spans="3:4" x14ac:dyDescent="0.2">
      <c r="C495" t="s">
        <v>2491</v>
      </c>
      <c r="D495" t="s">
        <v>2843</v>
      </c>
    </row>
    <row r="496" spans="3:4" x14ac:dyDescent="0.2">
      <c r="C496">
        <v>0</v>
      </c>
      <c r="D496">
        <v>479</v>
      </c>
    </row>
    <row r="497" spans="3:4" x14ac:dyDescent="0.2">
      <c r="C497" t="s">
        <v>2492</v>
      </c>
      <c r="D497" t="s">
        <v>2844</v>
      </c>
    </row>
    <row r="498" spans="3:4" x14ac:dyDescent="0.2">
      <c r="C498" t="s">
        <v>2493</v>
      </c>
      <c r="D498" t="s">
        <v>2845</v>
      </c>
    </row>
    <row r="499" spans="3:4" x14ac:dyDescent="0.2">
      <c r="C499">
        <v>0</v>
      </c>
      <c r="D499">
        <v>11863</v>
      </c>
    </row>
    <row r="500" spans="3:4" x14ac:dyDescent="0.2">
      <c r="C500" t="s">
        <v>2494</v>
      </c>
      <c r="D500" t="s">
        <v>2846</v>
      </c>
    </row>
    <row r="501" spans="3:4" x14ac:dyDescent="0.2">
      <c r="C501" t="s">
        <v>2495</v>
      </c>
      <c r="D501" t="s">
        <v>2847</v>
      </c>
    </row>
    <row r="502" spans="3:4" x14ac:dyDescent="0.2">
      <c r="C502">
        <v>0</v>
      </c>
      <c r="D502">
        <v>199</v>
      </c>
    </row>
    <row r="503" spans="3:4" x14ac:dyDescent="0.2">
      <c r="C503" t="s">
        <v>2496</v>
      </c>
      <c r="D503" t="s">
        <v>2848</v>
      </c>
    </row>
    <row r="504" spans="3:4" x14ac:dyDescent="0.2">
      <c r="C504" t="s">
        <v>2497</v>
      </c>
      <c r="D504" t="s">
        <v>2849</v>
      </c>
    </row>
    <row r="505" spans="3:4" x14ac:dyDescent="0.2">
      <c r="C505">
        <v>0</v>
      </c>
      <c r="D505">
        <v>0</v>
      </c>
    </row>
    <row r="506" spans="3:4" x14ac:dyDescent="0.2">
      <c r="C506" t="s">
        <v>2498</v>
      </c>
      <c r="D506" t="s">
        <v>2850</v>
      </c>
    </row>
    <row r="507" spans="3:4" x14ac:dyDescent="0.2">
      <c r="C507" t="s">
        <v>2499</v>
      </c>
      <c r="D507" t="s">
        <v>2851</v>
      </c>
    </row>
    <row r="508" spans="3:4" x14ac:dyDescent="0.2">
      <c r="C508">
        <v>0</v>
      </c>
      <c r="D508">
        <v>0</v>
      </c>
    </row>
    <row r="509" spans="3:4" x14ac:dyDescent="0.2">
      <c r="C509" t="s">
        <v>2500</v>
      </c>
      <c r="D509" t="s">
        <v>2852</v>
      </c>
    </row>
    <row r="510" spans="3:4" x14ac:dyDescent="0.2">
      <c r="C510" t="s">
        <v>2501</v>
      </c>
      <c r="D510" t="s">
        <v>2853</v>
      </c>
    </row>
    <row r="511" spans="3:4" x14ac:dyDescent="0.2">
      <c r="C511">
        <v>0</v>
      </c>
      <c r="D511">
        <v>0</v>
      </c>
    </row>
    <row r="512" spans="3:4" x14ac:dyDescent="0.2">
      <c r="C512" t="s">
        <v>2502</v>
      </c>
      <c r="D512" t="s">
        <v>2854</v>
      </c>
    </row>
    <row r="513" spans="3:4" x14ac:dyDescent="0.2">
      <c r="C513" t="s">
        <v>2503</v>
      </c>
      <c r="D513" t="s">
        <v>2855</v>
      </c>
    </row>
    <row r="514" spans="3:4" x14ac:dyDescent="0.2">
      <c r="C514">
        <v>0</v>
      </c>
      <c r="D514">
        <v>0</v>
      </c>
    </row>
    <row r="515" spans="3:4" x14ac:dyDescent="0.2">
      <c r="C515" t="s">
        <v>2504</v>
      </c>
      <c r="D515" t="s">
        <v>2856</v>
      </c>
    </row>
    <row r="516" spans="3:4" x14ac:dyDescent="0.2">
      <c r="C516" t="s">
        <v>2505</v>
      </c>
      <c r="D516" t="s">
        <v>2857</v>
      </c>
    </row>
    <row r="517" spans="3:4" x14ac:dyDescent="0.2">
      <c r="C517">
        <v>0</v>
      </c>
      <c r="D517">
        <v>20812</v>
      </c>
    </row>
    <row r="518" spans="3:4" x14ac:dyDescent="0.2">
      <c r="C518" t="s">
        <v>2506</v>
      </c>
      <c r="D518" t="s">
        <v>2858</v>
      </c>
    </row>
    <row r="519" spans="3:4" x14ac:dyDescent="0.2">
      <c r="C519" t="s">
        <v>2507</v>
      </c>
      <c r="D519" t="s">
        <v>2120</v>
      </c>
    </row>
    <row r="520" spans="3:4" x14ac:dyDescent="0.2">
      <c r="C520">
        <v>0</v>
      </c>
      <c r="D520">
        <v>7145108</v>
      </c>
    </row>
    <row r="521" spans="3:4" x14ac:dyDescent="0.2">
      <c r="C521" t="s">
        <v>2508</v>
      </c>
      <c r="D521" t="s">
        <v>2859</v>
      </c>
    </row>
    <row r="522" spans="3:4" x14ac:dyDescent="0.2">
      <c r="C522" t="s">
        <v>2509</v>
      </c>
      <c r="D522" t="s">
        <v>2860</v>
      </c>
    </row>
    <row r="523" spans="3:4" x14ac:dyDescent="0.2">
      <c r="C523">
        <v>0</v>
      </c>
      <c r="D523">
        <v>2437238</v>
      </c>
    </row>
    <row r="524" spans="3:4" x14ac:dyDescent="0.2">
      <c r="C524" t="s">
        <v>2510</v>
      </c>
      <c r="D524" t="s">
        <v>2861</v>
      </c>
    </row>
    <row r="525" spans="3:4" x14ac:dyDescent="0.2">
      <c r="C525" t="s">
        <v>2511</v>
      </c>
      <c r="D525" t="s">
        <v>2862</v>
      </c>
    </row>
    <row r="526" spans="3:4" x14ac:dyDescent="0.2">
      <c r="C526">
        <v>0</v>
      </c>
      <c r="D526">
        <v>1859818</v>
      </c>
    </row>
    <row r="527" spans="3:4" x14ac:dyDescent="0.2">
      <c r="C527" t="s">
        <v>2512</v>
      </c>
      <c r="D527" t="s">
        <v>2863</v>
      </c>
    </row>
    <row r="528" spans="3:4" x14ac:dyDescent="0.2">
      <c r="C528" t="s">
        <v>2513</v>
      </c>
      <c r="D528" t="s">
        <v>2864</v>
      </c>
    </row>
    <row r="529" spans="3:4" x14ac:dyDescent="0.2">
      <c r="C529">
        <v>0</v>
      </c>
      <c r="D529">
        <v>33491</v>
      </c>
    </row>
    <row r="530" spans="3:4" x14ac:dyDescent="0.2">
      <c r="C530" t="s">
        <v>2514</v>
      </c>
      <c r="D530" t="s">
        <v>2865</v>
      </c>
    </row>
    <row r="531" spans="3:4" x14ac:dyDescent="0.2">
      <c r="C531" t="s">
        <v>2515</v>
      </c>
      <c r="D531" t="s">
        <v>2866</v>
      </c>
    </row>
    <row r="532" spans="3:4" x14ac:dyDescent="0.2">
      <c r="C532">
        <v>0</v>
      </c>
      <c r="D532">
        <v>2183</v>
      </c>
    </row>
    <row r="533" spans="3:4" x14ac:dyDescent="0.2">
      <c r="C533" t="s">
        <v>2516</v>
      </c>
      <c r="D533" t="s">
        <v>2867</v>
      </c>
    </row>
    <row r="534" spans="3:4" x14ac:dyDescent="0.2">
      <c r="C534" t="s">
        <v>2517</v>
      </c>
      <c r="D534" t="s">
        <v>2868</v>
      </c>
    </row>
    <row r="535" spans="3:4" x14ac:dyDescent="0.2">
      <c r="C535">
        <v>0</v>
      </c>
      <c r="D535">
        <v>405</v>
      </c>
    </row>
    <row r="536" spans="3:4" x14ac:dyDescent="0.2">
      <c r="C536" t="s">
        <v>2518</v>
      </c>
      <c r="D536" t="s">
        <v>2869</v>
      </c>
    </row>
    <row r="537" spans="3:4" x14ac:dyDescent="0.2">
      <c r="C537" t="s">
        <v>2519</v>
      </c>
      <c r="D537" t="s">
        <v>2870</v>
      </c>
    </row>
    <row r="538" spans="3:4" x14ac:dyDescent="0.2">
      <c r="C538">
        <v>0</v>
      </c>
      <c r="D538">
        <v>0</v>
      </c>
    </row>
    <row r="539" spans="3:4" x14ac:dyDescent="0.2">
      <c r="C539" t="s">
        <v>2520</v>
      </c>
      <c r="D539" t="s">
        <v>2871</v>
      </c>
    </row>
    <row r="540" spans="3:4" x14ac:dyDescent="0.2">
      <c r="C540" t="s">
        <v>2521</v>
      </c>
      <c r="D540" t="s">
        <v>2872</v>
      </c>
    </row>
    <row r="541" spans="3:4" x14ac:dyDescent="0.2">
      <c r="C541">
        <v>624836</v>
      </c>
      <c r="D541">
        <v>0</v>
      </c>
    </row>
    <row r="542" spans="3:4" x14ac:dyDescent="0.2">
      <c r="C542" t="s">
        <v>2522</v>
      </c>
      <c r="D542" t="s">
        <v>2873</v>
      </c>
    </row>
    <row r="543" spans="3:4" x14ac:dyDescent="0.2">
      <c r="C543" t="s">
        <v>2523</v>
      </c>
      <c r="D543" t="s">
        <v>2874</v>
      </c>
    </row>
    <row r="544" spans="3:4" x14ac:dyDescent="0.2">
      <c r="C544">
        <v>46983</v>
      </c>
      <c r="D544">
        <v>11459367</v>
      </c>
    </row>
    <row r="545" spans="3:4" x14ac:dyDescent="0.2">
      <c r="C545" t="s">
        <v>2524</v>
      </c>
      <c r="D545" t="s">
        <v>2875</v>
      </c>
    </row>
    <row r="546" spans="3:4" x14ac:dyDescent="0.2">
      <c r="C546" t="s">
        <v>2525</v>
      </c>
      <c r="D546" t="s">
        <v>2227</v>
      </c>
    </row>
    <row r="547" spans="3:4" x14ac:dyDescent="0.2">
      <c r="C547">
        <v>0</v>
      </c>
      <c r="D547">
        <v>0</v>
      </c>
    </row>
    <row r="548" spans="3:4" x14ac:dyDescent="0.2">
      <c r="C548" t="s">
        <v>2526</v>
      </c>
      <c r="D548" t="s">
        <v>2876</v>
      </c>
    </row>
    <row r="549" spans="3:4" x14ac:dyDescent="0.2">
      <c r="D549" t="s">
        <v>2877</v>
      </c>
    </row>
    <row r="550" spans="3:4" x14ac:dyDescent="0.2">
      <c r="D550">
        <v>0</v>
      </c>
    </row>
    <row r="551" spans="3:4" x14ac:dyDescent="0.2">
      <c r="D551" t="s">
        <v>2878</v>
      </c>
    </row>
    <row r="552" spans="3:4" x14ac:dyDescent="0.2">
      <c r="D552" t="s">
        <v>2879</v>
      </c>
    </row>
    <row r="553" spans="3:4" x14ac:dyDescent="0.2">
      <c r="D553">
        <v>3602</v>
      </c>
    </row>
    <row r="554" spans="3:4" x14ac:dyDescent="0.2">
      <c r="D554" t="s">
        <v>2880</v>
      </c>
    </row>
    <row r="555" spans="3:4" x14ac:dyDescent="0.2">
      <c r="D555" t="s">
        <v>2881</v>
      </c>
    </row>
    <row r="556" spans="3:4" x14ac:dyDescent="0.2">
      <c r="D556">
        <v>0</v>
      </c>
    </row>
    <row r="557" spans="3:4" x14ac:dyDescent="0.2">
      <c r="D557" t="s">
        <v>2882</v>
      </c>
    </row>
    <row r="558" spans="3:4" x14ac:dyDescent="0.2">
      <c r="D558" t="s">
        <v>2883</v>
      </c>
    </row>
    <row r="559" spans="3:4" x14ac:dyDescent="0.2">
      <c r="D559">
        <v>0</v>
      </c>
    </row>
    <row r="560" spans="3:4" x14ac:dyDescent="0.2">
      <c r="D560" t="s">
        <v>2884</v>
      </c>
    </row>
    <row r="561" spans="4:4" x14ac:dyDescent="0.2">
      <c r="D561" t="s">
        <v>2885</v>
      </c>
    </row>
    <row r="562" spans="4:4" x14ac:dyDescent="0.2">
      <c r="D562">
        <v>0</v>
      </c>
    </row>
    <row r="563" spans="4:4" x14ac:dyDescent="0.2">
      <c r="D563" t="s">
        <v>2886</v>
      </c>
    </row>
    <row r="564" spans="4:4" x14ac:dyDescent="0.2">
      <c r="D564" t="s">
        <v>2887</v>
      </c>
    </row>
    <row r="565" spans="4:4" x14ac:dyDescent="0.2">
      <c r="D565">
        <v>0</v>
      </c>
    </row>
    <row r="566" spans="4:4" x14ac:dyDescent="0.2">
      <c r="D566" t="s">
        <v>2888</v>
      </c>
    </row>
    <row r="567" spans="4:4" x14ac:dyDescent="0.2">
      <c r="D567" t="s">
        <v>2889</v>
      </c>
    </row>
    <row r="568" spans="4:4" x14ac:dyDescent="0.2">
      <c r="D568">
        <v>0</v>
      </c>
    </row>
    <row r="569" spans="4:4" x14ac:dyDescent="0.2">
      <c r="D569" t="s">
        <v>2890</v>
      </c>
    </row>
    <row r="570" spans="4:4" x14ac:dyDescent="0.2">
      <c r="D570" t="s">
        <v>2891</v>
      </c>
    </row>
    <row r="571" spans="4:4" x14ac:dyDescent="0.2">
      <c r="D571">
        <v>18000</v>
      </c>
    </row>
    <row r="572" spans="4:4" x14ac:dyDescent="0.2">
      <c r="D572" t="s">
        <v>2892</v>
      </c>
    </row>
    <row r="573" spans="4:4" x14ac:dyDescent="0.2">
      <c r="D573" t="s">
        <v>2893</v>
      </c>
    </row>
    <row r="574" spans="4:4" x14ac:dyDescent="0.2">
      <c r="D574">
        <v>950514</v>
      </c>
    </row>
    <row r="575" spans="4:4" x14ac:dyDescent="0.2">
      <c r="D575" t="s">
        <v>2894</v>
      </c>
    </row>
    <row r="576" spans="4:4" x14ac:dyDescent="0.2">
      <c r="D576" t="s">
        <v>2895</v>
      </c>
    </row>
    <row r="577" spans="4:4" x14ac:dyDescent="0.2">
      <c r="D577">
        <v>237223</v>
      </c>
    </row>
    <row r="578" spans="4:4" x14ac:dyDescent="0.2">
      <c r="D578" t="s">
        <v>2896</v>
      </c>
    </row>
    <row r="579" spans="4:4" x14ac:dyDescent="0.2">
      <c r="D579" t="s">
        <v>2897</v>
      </c>
    </row>
    <row r="580" spans="4:4" x14ac:dyDescent="0.2">
      <c r="D580">
        <v>1250128</v>
      </c>
    </row>
    <row r="581" spans="4:4" x14ac:dyDescent="0.2">
      <c r="D581" t="s">
        <v>2898</v>
      </c>
    </row>
    <row r="582" spans="4:4" x14ac:dyDescent="0.2">
      <c r="D582" t="s">
        <v>2899</v>
      </c>
    </row>
    <row r="583" spans="4:4" x14ac:dyDescent="0.2">
      <c r="D583">
        <v>12507</v>
      </c>
    </row>
    <row r="584" spans="4:4" x14ac:dyDescent="0.2">
      <c r="D584" t="s">
        <v>2900</v>
      </c>
    </row>
    <row r="585" spans="4:4" x14ac:dyDescent="0.2">
      <c r="D585" t="s">
        <v>2901</v>
      </c>
    </row>
    <row r="586" spans="4:4" x14ac:dyDescent="0.2">
      <c r="D586">
        <v>18759</v>
      </c>
    </row>
    <row r="587" spans="4:4" x14ac:dyDescent="0.2">
      <c r="D587" t="s">
        <v>2902</v>
      </c>
    </row>
    <row r="588" spans="4:4" x14ac:dyDescent="0.2">
      <c r="D588" t="s">
        <v>2903</v>
      </c>
    </row>
    <row r="589" spans="4:4" x14ac:dyDescent="0.2">
      <c r="D589">
        <v>523</v>
      </c>
    </row>
    <row r="590" spans="4:4" x14ac:dyDescent="0.2">
      <c r="D590" t="s">
        <v>2904</v>
      </c>
    </row>
    <row r="591" spans="4:4" x14ac:dyDescent="0.2">
      <c r="D591" t="s">
        <v>2905</v>
      </c>
    </row>
    <row r="592" spans="4:4" x14ac:dyDescent="0.2">
      <c r="D592">
        <v>93391</v>
      </c>
    </row>
    <row r="593" spans="4:4" x14ac:dyDescent="0.2">
      <c r="D593" t="s">
        <v>2906</v>
      </c>
    </row>
    <row r="594" spans="4:4" x14ac:dyDescent="0.2">
      <c r="D594" t="s">
        <v>2907</v>
      </c>
    </row>
    <row r="595" spans="4:4" x14ac:dyDescent="0.2">
      <c r="D595">
        <v>0</v>
      </c>
    </row>
    <row r="596" spans="4:4" x14ac:dyDescent="0.2">
      <c r="D596" t="s">
        <v>2908</v>
      </c>
    </row>
    <row r="597" spans="4:4" x14ac:dyDescent="0.2">
      <c r="D597" t="s">
        <v>2909</v>
      </c>
    </row>
    <row r="598" spans="4:4" x14ac:dyDescent="0.2">
      <c r="D598">
        <v>2721346</v>
      </c>
    </row>
    <row r="599" spans="4:4" x14ac:dyDescent="0.2">
      <c r="D599" t="s">
        <v>2910</v>
      </c>
    </row>
    <row r="600" spans="4:4" x14ac:dyDescent="0.2">
      <c r="D600" t="s">
        <v>2911</v>
      </c>
    </row>
    <row r="601" spans="4:4" x14ac:dyDescent="0.2">
      <c r="D601">
        <v>0</v>
      </c>
    </row>
    <row r="602" spans="4:4" x14ac:dyDescent="0.2">
      <c r="D602" t="s">
        <v>2912</v>
      </c>
    </row>
    <row r="603" spans="4:4" x14ac:dyDescent="0.2">
      <c r="D603" t="s">
        <v>2913</v>
      </c>
    </row>
    <row r="604" spans="4:4" x14ac:dyDescent="0.2">
      <c r="D604">
        <v>0</v>
      </c>
    </row>
    <row r="605" spans="4:4" x14ac:dyDescent="0.2">
      <c r="D605" t="s">
        <v>2914</v>
      </c>
    </row>
    <row r="606" spans="4:4" x14ac:dyDescent="0.2">
      <c r="D606" t="s">
        <v>2915</v>
      </c>
    </row>
    <row r="607" spans="4:4" x14ac:dyDescent="0.2">
      <c r="D607">
        <v>0</v>
      </c>
    </row>
    <row r="608" spans="4:4" x14ac:dyDescent="0.2">
      <c r="D608" t="s">
        <v>2916</v>
      </c>
    </row>
    <row r="609" spans="4:4" x14ac:dyDescent="0.2">
      <c r="D609" t="s">
        <v>2917</v>
      </c>
    </row>
    <row r="610" spans="4:4" x14ac:dyDescent="0.2">
      <c r="D610">
        <v>0</v>
      </c>
    </row>
    <row r="611" spans="4:4" x14ac:dyDescent="0.2">
      <c r="D611" t="s">
        <v>2918</v>
      </c>
    </row>
    <row r="612" spans="4:4" x14ac:dyDescent="0.2">
      <c r="D612" t="s">
        <v>2919</v>
      </c>
    </row>
    <row r="613" spans="4:4" x14ac:dyDescent="0.2">
      <c r="D613">
        <v>0</v>
      </c>
    </row>
    <row r="614" spans="4:4" x14ac:dyDescent="0.2">
      <c r="D614" t="s">
        <v>2920</v>
      </c>
    </row>
    <row r="615" spans="4:4" x14ac:dyDescent="0.2">
      <c r="D615" t="s">
        <v>2921</v>
      </c>
    </row>
    <row r="616" spans="4:4" x14ac:dyDescent="0.2">
      <c r="D616">
        <v>0</v>
      </c>
    </row>
    <row r="617" spans="4:4" x14ac:dyDescent="0.2">
      <c r="D617" t="s">
        <v>2922</v>
      </c>
    </row>
    <row r="618" spans="4:4" x14ac:dyDescent="0.2">
      <c r="D618" t="s">
        <v>2923</v>
      </c>
    </row>
    <row r="619" spans="4:4" x14ac:dyDescent="0.2">
      <c r="D619">
        <v>0</v>
      </c>
    </row>
    <row r="620" spans="4:4" x14ac:dyDescent="0.2">
      <c r="D620" t="s">
        <v>2924</v>
      </c>
    </row>
    <row r="621" spans="4:4" x14ac:dyDescent="0.2">
      <c r="D621" t="s">
        <v>2925</v>
      </c>
    </row>
    <row r="622" spans="4:4" x14ac:dyDescent="0.2">
      <c r="D622">
        <v>0</v>
      </c>
    </row>
    <row r="623" spans="4:4" x14ac:dyDescent="0.2">
      <c r="D623" t="s">
        <v>2926</v>
      </c>
    </row>
    <row r="624" spans="4:4" x14ac:dyDescent="0.2">
      <c r="D624" t="s">
        <v>2927</v>
      </c>
    </row>
    <row r="625" spans="4:4" x14ac:dyDescent="0.2">
      <c r="D625">
        <v>0</v>
      </c>
    </row>
    <row r="626" spans="4:4" x14ac:dyDescent="0.2">
      <c r="D626" t="s">
        <v>2928</v>
      </c>
    </row>
    <row r="627" spans="4:4" x14ac:dyDescent="0.2">
      <c r="D627" t="s">
        <v>2929</v>
      </c>
    </row>
    <row r="628" spans="4:4" x14ac:dyDescent="0.2">
      <c r="D628">
        <v>0</v>
      </c>
    </row>
    <row r="629" spans="4:4" x14ac:dyDescent="0.2">
      <c r="D629" t="s">
        <v>2930</v>
      </c>
    </row>
    <row r="630" spans="4:4" x14ac:dyDescent="0.2">
      <c r="D630" t="s">
        <v>2931</v>
      </c>
    </row>
    <row r="631" spans="4:4" x14ac:dyDescent="0.2">
      <c r="D631">
        <v>0</v>
      </c>
    </row>
    <row r="632" spans="4:4" x14ac:dyDescent="0.2">
      <c r="D632" t="s">
        <v>2932</v>
      </c>
    </row>
    <row r="633" spans="4:4" x14ac:dyDescent="0.2">
      <c r="D633" t="s">
        <v>2933</v>
      </c>
    </row>
    <row r="634" spans="4:4" x14ac:dyDescent="0.2">
      <c r="D634">
        <v>0</v>
      </c>
    </row>
    <row r="635" spans="4:4" x14ac:dyDescent="0.2">
      <c r="D635" t="s">
        <v>2934</v>
      </c>
    </row>
    <row r="636" spans="4:4" x14ac:dyDescent="0.2">
      <c r="D636" t="s">
        <v>2935</v>
      </c>
    </row>
    <row r="637" spans="4:4" x14ac:dyDescent="0.2">
      <c r="D637">
        <v>0</v>
      </c>
    </row>
    <row r="638" spans="4:4" x14ac:dyDescent="0.2">
      <c r="D638" t="s">
        <v>2936</v>
      </c>
    </row>
    <row r="639" spans="4:4" x14ac:dyDescent="0.2">
      <c r="D639" t="s">
        <v>2937</v>
      </c>
    </row>
    <row r="640" spans="4:4" x14ac:dyDescent="0.2">
      <c r="D640">
        <v>0</v>
      </c>
    </row>
    <row r="641" spans="4:4" x14ac:dyDescent="0.2">
      <c r="D641" t="s">
        <v>2938</v>
      </c>
    </row>
    <row r="642" spans="4:4" x14ac:dyDescent="0.2">
      <c r="D642" t="s">
        <v>2939</v>
      </c>
    </row>
    <row r="643" spans="4:4" x14ac:dyDescent="0.2">
      <c r="D643">
        <v>0</v>
      </c>
    </row>
    <row r="644" spans="4:4" x14ac:dyDescent="0.2">
      <c r="D644" t="s">
        <v>2940</v>
      </c>
    </row>
    <row r="645" spans="4:4" x14ac:dyDescent="0.2">
      <c r="D645" t="s">
        <v>2941</v>
      </c>
    </row>
    <row r="646" spans="4:4" x14ac:dyDescent="0.2">
      <c r="D646">
        <v>0</v>
      </c>
    </row>
    <row r="647" spans="4:4" x14ac:dyDescent="0.2">
      <c r="D647" t="s">
        <v>2942</v>
      </c>
    </row>
    <row r="648" spans="4:4" x14ac:dyDescent="0.2">
      <c r="D648" t="s">
        <v>2943</v>
      </c>
    </row>
    <row r="649" spans="4:4" x14ac:dyDescent="0.2">
      <c r="D649">
        <v>0</v>
      </c>
    </row>
    <row r="650" spans="4:4" x14ac:dyDescent="0.2">
      <c r="D650" t="s">
        <v>2944</v>
      </c>
    </row>
    <row r="651" spans="4:4" x14ac:dyDescent="0.2">
      <c r="D651" t="s">
        <v>2945</v>
      </c>
    </row>
    <row r="652" spans="4:4" x14ac:dyDescent="0.2">
      <c r="D652">
        <v>0</v>
      </c>
    </row>
    <row r="653" spans="4:4" x14ac:dyDescent="0.2">
      <c r="D653" t="s">
        <v>2946</v>
      </c>
    </row>
    <row r="654" spans="4:4" x14ac:dyDescent="0.2">
      <c r="D654" t="s">
        <v>2947</v>
      </c>
    </row>
    <row r="655" spans="4:4" x14ac:dyDescent="0.2">
      <c r="D655">
        <v>0</v>
      </c>
    </row>
    <row r="656" spans="4:4" x14ac:dyDescent="0.2">
      <c r="D656" t="s">
        <v>2948</v>
      </c>
    </row>
    <row r="657" spans="4:4" x14ac:dyDescent="0.2">
      <c r="D657" t="s">
        <v>2949</v>
      </c>
    </row>
    <row r="658" spans="4:4" x14ac:dyDescent="0.2">
      <c r="D658">
        <v>0</v>
      </c>
    </row>
    <row r="659" spans="4:4" x14ac:dyDescent="0.2">
      <c r="D659" t="s">
        <v>2950</v>
      </c>
    </row>
    <row r="660" spans="4:4" x14ac:dyDescent="0.2">
      <c r="D660" t="s">
        <v>2951</v>
      </c>
    </row>
    <row r="661" spans="4:4" x14ac:dyDescent="0.2">
      <c r="D661">
        <v>0</v>
      </c>
    </row>
    <row r="662" spans="4:4" x14ac:dyDescent="0.2">
      <c r="D662" t="s">
        <v>2952</v>
      </c>
    </row>
    <row r="663" spans="4:4" x14ac:dyDescent="0.2">
      <c r="D663" t="s">
        <v>2953</v>
      </c>
    </row>
    <row r="664" spans="4:4" x14ac:dyDescent="0.2">
      <c r="D664">
        <v>0</v>
      </c>
    </row>
    <row r="665" spans="4:4" x14ac:dyDescent="0.2">
      <c r="D665" t="s">
        <v>2954</v>
      </c>
    </row>
    <row r="666" spans="4:4" x14ac:dyDescent="0.2">
      <c r="D666" t="s">
        <v>2955</v>
      </c>
    </row>
    <row r="667" spans="4:4" x14ac:dyDescent="0.2">
      <c r="D667">
        <v>0</v>
      </c>
    </row>
    <row r="668" spans="4:4" x14ac:dyDescent="0.2">
      <c r="D668" t="s">
        <v>2956</v>
      </c>
    </row>
    <row r="669" spans="4:4" x14ac:dyDescent="0.2">
      <c r="D669" t="s">
        <v>2957</v>
      </c>
    </row>
    <row r="670" spans="4:4" x14ac:dyDescent="0.2">
      <c r="D670">
        <v>0</v>
      </c>
    </row>
    <row r="671" spans="4:4" x14ac:dyDescent="0.2">
      <c r="D671" t="s">
        <v>2958</v>
      </c>
    </row>
    <row r="672" spans="4:4" x14ac:dyDescent="0.2">
      <c r="D672" t="s">
        <v>2959</v>
      </c>
    </row>
    <row r="673" spans="4:4" x14ac:dyDescent="0.2">
      <c r="D673">
        <v>0</v>
      </c>
    </row>
    <row r="674" spans="4:4" x14ac:dyDescent="0.2">
      <c r="D674" t="s">
        <v>2960</v>
      </c>
    </row>
    <row r="675" spans="4:4" x14ac:dyDescent="0.2">
      <c r="D675" t="s">
        <v>2961</v>
      </c>
    </row>
    <row r="676" spans="4:4" x14ac:dyDescent="0.2">
      <c r="D676">
        <v>0</v>
      </c>
    </row>
    <row r="677" spans="4:4" x14ac:dyDescent="0.2">
      <c r="D677" t="s">
        <v>2962</v>
      </c>
    </row>
    <row r="678" spans="4:4" x14ac:dyDescent="0.2">
      <c r="D678" t="s">
        <v>2963</v>
      </c>
    </row>
    <row r="679" spans="4:4" x14ac:dyDescent="0.2">
      <c r="D679">
        <v>0</v>
      </c>
    </row>
    <row r="680" spans="4:4" x14ac:dyDescent="0.2">
      <c r="D680" t="s">
        <v>2964</v>
      </c>
    </row>
    <row r="681" spans="4:4" x14ac:dyDescent="0.2">
      <c r="D681" t="s">
        <v>2965</v>
      </c>
    </row>
    <row r="682" spans="4:4" x14ac:dyDescent="0.2">
      <c r="D682">
        <v>0</v>
      </c>
    </row>
    <row r="683" spans="4:4" x14ac:dyDescent="0.2">
      <c r="D683" t="s">
        <v>2966</v>
      </c>
    </row>
    <row r="684" spans="4:4" x14ac:dyDescent="0.2">
      <c r="D684" t="s">
        <v>2967</v>
      </c>
    </row>
    <row r="685" spans="4:4" x14ac:dyDescent="0.2">
      <c r="D685">
        <v>0</v>
      </c>
    </row>
    <row r="686" spans="4:4" x14ac:dyDescent="0.2">
      <c r="D686" t="s">
        <v>2968</v>
      </c>
    </row>
    <row r="687" spans="4:4" x14ac:dyDescent="0.2">
      <c r="D687" t="s">
        <v>2969</v>
      </c>
    </row>
    <row r="688" spans="4:4" x14ac:dyDescent="0.2">
      <c r="D688">
        <v>0</v>
      </c>
    </row>
    <row r="689" spans="4:4" x14ac:dyDescent="0.2">
      <c r="D689" t="s">
        <v>2970</v>
      </c>
    </row>
    <row r="690" spans="4:4" x14ac:dyDescent="0.2">
      <c r="D690" t="s">
        <v>2971</v>
      </c>
    </row>
    <row r="691" spans="4:4" x14ac:dyDescent="0.2">
      <c r="D691">
        <v>0</v>
      </c>
    </row>
    <row r="692" spans="4:4" x14ac:dyDescent="0.2">
      <c r="D692" t="s">
        <v>2972</v>
      </c>
    </row>
    <row r="693" spans="4:4" x14ac:dyDescent="0.2">
      <c r="D693" t="s">
        <v>2973</v>
      </c>
    </row>
    <row r="694" spans="4:4" x14ac:dyDescent="0.2">
      <c r="D694">
        <v>0</v>
      </c>
    </row>
    <row r="695" spans="4:4" x14ac:dyDescent="0.2">
      <c r="D695" t="s">
        <v>2974</v>
      </c>
    </row>
    <row r="696" spans="4:4" x14ac:dyDescent="0.2">
      <c r="D696" t="s">
        <v>2975</v>
      </c>
    </row>
    <row r="697" spans="4:4" x14ac:dyDescent="0.2">
      <c r="D697">
        <v>0</v>
      </c>
    </row>
    <row r="698" spans="4:4" x14ac:dyDescent="0.2">
      <c r="D698" t="s">
        <v>2976</v>
      </c>
    </row>
    <row r="699" spans="4:4" x14ac:dyDescent="0.2">
      <c r="D699" t="s">
        <v>2977</v>
      </c>
    </row>
    <row r="700" spans="4:4" x14ac:dyDescent="0.2">
      <c r="D700">
        <v>0</v>
      </c>
    </row>
    <row r="701" spans="4:4" x14ac:dyDescent="0.2">
      <c r="D701" t="s">
        <v>2978</v>
      </c>
    </row>
    <row r="702" spans="4:4" x14ac:dyDescent="0.2">
      <c r="D702" t="s">
        <v>2979</v>
      </c>
    </row>
    <row r="703" spans="4:4" x14ac:dyDescent="0.2">
      <c r="D703">
        <v>0</v>
      </c>
    </row>
    <row r="704" spans="4:4" x14ac:dyDescent="0.2">
      <c r="D704" t="s">
        <v>2980</v>
      </c>
    </row>
    <row r="705" spans="4:4" x14ac:dyDescent="0.2">
      <c r="D705" t="s">
        <v>2981</v>
      </c>
    </row>
    <row r="706" spans="4:4" x14ac:dyDescent="0.2">
      <c r="D706">
        <v>0</v>
      </c>
    </row>
    <row r="707" spans="4:4" x14ac:dyDescent="0.2">
      <c r="D707" t="s">
        <v>2982</v>
      </c>
    </row>
    <row r="708" spans="4:4" x14ac:dyDescent="0.2">
      <c r="D708" t="s">
        <v>2141</v>
      </c>
    </row>
    <row r="709" spans="4:4" x14ac:dyDescent="0.2">
      <c r="D709">
        <v>0</v>
      </c>
    </row>
    <row r="710" spans="4:4" x14ac:dyDescent="0.2">
      <c r="D710" t="s">
        <v>2983</v>
      </c>
    </row>
    <row r="711" spans="4:4" x14ac:dyDescent="0.2">
      <c r="D711" t="s">
        <v>2984</v>
      </c>
    </row>
    <row r="712" spans="4:4" x14ac:dyDescent="0.2">
      <c r="D712">
        <v>0</v>
      </c>
    </row>
    <row r="713" spans="4:4" x14ac:dyDescent="0.2">
      <c r="D713" t="s">
        <v>2985</v>
      </c>
    </row>
    <row r="714" spans="4:4" x14ac:dyDescent="0.2">
      <c r="D714" t="s">
        <v>2986</v>
      </c>
    </row>
    <row r="715" spans="4:4" x14ac:dyDescent="0.2">
      <c r="D715">
        <v>2503</v>
      </c>
    </row>
    <row r="716" spans="4:4" x14ac:dyDescent="0.2">
      <c r="D716" t="s">
        <v>2987</v>
      </c>
    </row>
    <row r="717" spans="4:4" x14ac:dyDescent="0.2">
      <c r="D717" t="s">
        <v>2988</v>
      </c>
    </row>
    <row r="718" spans="4:4" x14ac:dyDescent="0.2">
      <c r="D718">
        <v>0</v>
      </c>
    </row>
    <row r="719" spans="4:4" x14ac:dyDescent="0.2">
      <c r="D719" t="s">
        <v>2989</v>
      </c>
    </row>
    <row r="720" spans="4:4" x14ac:dyDescent="0.2">
      <c r="D720" t="s">
        <v>2990</v>
      </c>
    </row>
    <row r="721" spans="4:4" x14ac:dyDescent="0.2">
      <c r="D721">
        <v>0</v>
      </c>
    </row>
    <row r="722" spans="4:4" x14ac:dyDescent="0.2">
      <c r="D722" t="s">
        <v>2991</v>
      </c>
    </row>
    <row r="723" spans="4:4" x14ac:dyDescent="0.2">
      <c r="D723" t="s">
        <v>2992</v>
      </c>
    </row>
    <row r="724" spans="4:4" x14ac:dyDescent="0.2">
      <c r="D724">
        <v>0</v>
      </c>
    </row>
    <row r="725" spans="4:4" x14ac:dyDescent="0.2">
      <c r="D725" t="s">
        <v>2993</v>
      </c>
    </row>
    <row r="726" spans="4:4" x14ac:dyDescent="0.2">
      <c r="D726" t="s">
        <v>2994</v>
      </c>
    </row>
    <row r="727" spans="4:4" x14ac:dyDescent="0.2">
      <c r="D727">
        <v>0</v>
      </c>
    </row>
    <row r="728" spans="4:4" x14ac:dyDescent="0.2">
      <c r="D728" t="s">
        <v>2995</v>
      </c>
    </row>
    <row r="729" spans="4:4" x14ac:dyDescent="0.2">
      <c r="D729" t="s">
        <v>2996</v>
      </c>
    </row>
    <row r="730" spans="4:4" x14ac:dyDescent="0.2">
      <c r="D730">
        <v>0</v>
      </c>
    </row>
    <row r="731" spans="4:4" x14ac:dyDescent="0.2">
      <c r="D731" t="s">
        <v>2997</v>
      </c>
    </row>
    <row r="732" spans="4:4" x14ac:dyDescent="0.2">
      <c r="D732" t="s">
        <v>2998</v>
      </c>
    </row>
    <row r="733" spans="4:4" x14ac:dyDescent="0.2">
      <c r="D733">
        <v>19642</v>
      </c>
    </row>
    <row r="734" spans="4:4" x14ac:dyDescent="0.2">
      <c r="D734" t="s">
        <v>2999</v>
      </c>
    </row>
    <row r="735" spans="4:4" x14ac:dyDescent="0.2">
      <c r="D735" t="s">
        <v>2143</v>
      </c>
    </row>
    <row r="736" spans="4:4" x14ac:dyDescent="0.2">
      <c r="D736">
        <v>654430</v>
      </c>
    </row>
    <row r="737" spans="4:4" x14ac:dyDescent="0.2">
      <c r="D737" t="s">
        <v>3000</v>
      </c>
    </row>
    <row r="738" spans="4:4" x14ac:dyDescent="0.2">
      <c r="D738" t="s">
        <v>3001</v>
      </c>
    </row>
    <row r="739" spans="4:4" x14ac:dyDescent="0.2">
      <c r="D739">
        <v>188826</v>
      </c>
    </row>
    <row r="740" spans="4:4" x14ac:dyDescent="0.2">
      <c r="D740" t="s">
        <v>3002</v>
      </c>
    </row>
    <row r="741" spans="4:4" x14ac:dyDescent="0.2">
      <c r="D741" t="s">
        <v>3003</v>
      </c>
    </row>
    <row r="742" spans="4:4" x14ac:dyDescent="0.2">
      <c r="D742">
        <v>214608</v>
      </c>
    </row>
    <row r="743" spans="4:4" x14ac:dyDescent="0.2">
      <c r="D743" t="s">
        <v>3004</v>
      </c>
    </row>
    <row r="744" spans="4:4" x14ac:dyDescent="0.2">
      <c r="D744" t="s">
        <v>3005</v>
      </c>
    </row>
    <row r="745" spans="4:4" x14ac:dyDescent="0.2">
      <c r="D745">
        <v>32838</v>
      </c>
    </row>
    <row r="746" spans="4:4" x14ac:dyDescent="0.2">
      <c r="D746" t="s">
        <v>3006</v>
      </c>
    </row>
    <row r="747" spans="4:4" x14ac:dyDescent="0.2">
      <c r="D747" t="s">
        <v>3007</v>
      </c>
    </row>
    <row r="748" spans="4:4" x14ac:dyDescent="0.2">
      <c r="D748">
        <v>0</v>
      </c>
    </row>
    <row r="749" spans="4:4" x14ac:dyDescent="0.2">
      <c r="D749" t="s">
        <v>3008</v>
      </c>
    </row>
    <row r="750" spans="4:4" x14ac:dyDescent="0.2">
      <c r="D750" t="s">
        <v>3009</v>
      </c>
    </row>
    <row r="751" spans="4:4" x14ac:dyDescent="0.2">
      <c r="D751">
        <v>2461</v>
      </c>
    </row>
    <row r="752" spans="4:4" x14ac:dyDescent="0.2">
      <c r="D752" t="s">
        <v>3010</v>
      </c>
    </row>
    <row r="753" spans="4:4" x14ac:dyDescent="0.2">
      <c r="D753" t="s">
        <v>3011</v>
      </c>
    </row>
    <row r="754" spans="4:4" x14ac:dyDescent="0.2">
      <c r="D754">
        <v>0</v>
      </c>
    </row>
    <row r="755" spans="4:4" x14ac:dyDescent="0.2">
      <c r="D755" t="s">
        <v>3012</v>
      </c>
    </row>
    <row r="756" spans="4:4" x14ac:dyDescent="0.2">
      <c r="D756" t="s">
        <v>3013</v>
      </c>
    </row>
    <row r="757" spans="4:4" x14ac:dyDescent="0.2">
      <c r="D757">
        <v>10000</v>
      </c>
    </row>
    <row r="758" spans="4:4" x14ac:dyDescent="0.2">
      <c r="D758" t="s">
        <v>3014</v>
      </c>
    </row>
    <row r="759" spans="4:4" x14ac:dyDescent="0.2">
      <c r="D759" t="s">
        <v>3015</v>
      </c>
    </row>
    <row r="760" spans="4:4" x14ac:dyDescent="0.2">
      <c r="D760">
        <v>1178499</v>
      </c>
    </row>
    <row r="761" spans="4:4" x14ac:dyDescent="0.2">
      <c r="D761" t="s">
        <v>3016</v>
      </c>
    </row>
    <row r="762" spans="4:4" x14ac:dyDescent="0.2">
      <c r="D762" t="s">
        <v>3017</v>
      </c>
    </row>
    <row r="763" spans="4:4" x14ac:dyDescent="0.2">
      <c r="D763">
        <v>355540</v>
      </c>
    </row>
    <row r="764" spans="4:4" x14ac:dyDescent="0.2">
      <c r="D764" t="s">
        <v>3018</v>
      </c>
    </row>
    <row r="765" spans="4:4" x14ac:dyDescent="0.2">
      <c r="D765" t="s">
        <v>3019</v>
      </c>
    </row>
    <row r="766" spans="4:4" x14ac:dyDescent="0.2">
      <c r="D766">
        <v>60306</v>
      </c>
    </row>
    <row r="767" spans="4:4" x14ac:dyDescent="0.2">
      <c r="D767" t="s">
        <v>3020</v>
      </c>
    </row>
    <row r="768" spans="4:4" x14ac:dyDescent="0.2">
      <c r="D768" t="s">
        <v>3021</v>
      </c>
    </row>
    <row r="769" spans="4:4" x14ac:dyDescent="0.2">
      <c r="D769">
        <v>30462</v>
      </c>
    </row>
    <row r="770" spans="4:4" x14ac:dyDescent="0.2">
      <c r="D770" t="s">
        <v>3022</v>
      </c>
    </row>
    <row r="771" spans="4:4" x14ac:dyDescent="0.2">
      <c r="D771" t="s">
        <v>3023</v>
      </c>
    </row>
    <row r="772" spans="4:4" x14ac:dyDescent="0.2">
      <c r="D772">
        <v>212</v>
      </c>
    </row>
    <row r="773" spans="4:4" x14ac:dyDescent="0.2">
      <c r="D773" t="s">
        <v>3024</v>
      </c>
    </row>
    <row r="774" spans="4:4" x14ac:dyDescent="0.2">
      <c r="D774" t="s">
        <v>3025</v>
      </c>
    </row>
    <row r="775" spans="4:4" x14ac:dyDescent="0.2">
      <c r="D775">
        <v>0</v>
      </c>
    </row>
    <row r="776" spans="4:4" x14ac:dyDescent="0.2">
      <c r="D776" t="s">
        <v>3026</v>
      </c>
    </row>
    <row r="777" spans="4:4" x14ac:dyDescent="0.2">
      <c r="D777" t="s">
        <v>3027</v>
      </c>
    </row>
    <row r="778" spans="4:4" x14ac:dyDescent="0.2">
      <c r="D778">
        <v>540</v>
      </c>
    </row>
    <row r="779" spans="4:4" x14ac:dyDescent="0.2">
      <c r="D779" t="s">
        <v>3028</v>
      </c>
    </row>
    <row r="780" spans="4:4" x14ac:dyDescent="0.2">
      <c r="D780" t="s">
        <v>3029</v>
      </c>
    </row>
    <row r="781" spans="4:4" x14ac:dyDescent="0.2">
      <c r="D781">
        <v>0</v>
      </c>
    </row>
    <row r="782" spans="4:4" x14ac:dyDescent="0.2">
      <c r="D782" t="s">
        <v>3030</v>
      </c>
    </row>
    <row r="783" spans="4:4" x14ac:dyDescent="0.2">
      <c r="D783" t="s">
        <v>3031</v>
      </c>
    </row>
    <row r="784" spans="4:4" x14ac:dyDescent="0.2">
      <c r="D784">
        <v>0</v>
      </c>
    </row>
    <row r="785" spans="4:4" x14ac:dyDescent="0.2">
      <c r="D785" t="s">
        <v>3032</v>
      </c>
    </row>
    <row r="786" spans="4:4" x14ac:dyDescent="0.2">
      <c r="D786" t="s">
        <v>3033</v>
      </c>
    </row>
    <row r="787" spans="4:4" x14ac:dyDescent="0.2">
      <c r="D787">
        <v>426667</v>
      </c>
    </row>
    <row r="788" spans="4:4" x14ac:dyDescent="0.2">
      <c r="D788" t="s">
        <v>3034</v>
      </c>
    </row>
    <row r="789" spans="4:4" x14ac:dyDescent="0.2">
      <c r="D789" t="s">
        <v>3035</v>
      </c>
    </row>
    <row r="790" spans="4:4" x14ac:dyDescent="0.2">
      <c r="D790">
        <v>0</v>
      </c>
    </row>
    <row r="791" spans="4:4" x14ac:dyDescent="0.2">
      <c r="D791" t="s">
        <v>3036</v>
      </c>
    </row>
    <row r="792" spans="4:4" x14ac:dyDescent="0.2">
      <c r="D792" t="s">
        <v>3037</v>
      </c>
    </row>
    <row r="793" spans="4:4" x14ac:dyDescent="0.2">
      <c r="D793">
        <v>0</v>
      </c>
    </row>
    <row r="794" spans="4:4" x14ac:dyDescent="0.2">
      <c r="D794" t="s">
        <v>3038</v>
      </c>
    </row>
    <row r="795" spans="4:4" x14ac:dyDescent="0.2">
      <c r="D795" t="s">
        <v>3039</v>
      </c>
    </row>
    <row r="796" spans="4:4" x14ac:dyDescent="0.2">
      <c r="D796">
        <v>0</v>
      </c>
    </row>
    <row r="797" spans="4:4" x14ac:dyDescent="0.2">
      <c r="D797" t="s">
        <v>3040</v>
      </c>
    </row>
    <row r="798" spans="4:4" x14ac:dyDescent="0.2">
      <c r="D798" t="s">
        <v>3041</v>
      </c>
    </row>
    <row r="799" spans="4:4" x14ac:dyDescent="0.2">
      <c r="D799">
        <v>0</v>
      </c>
    </row>
    <row r="800" spans="4:4" x14ac:dyDescent="0.2">
      <c r="D800" t="s">
        <v>3042</v>
      </c>
    </row>
    <row r="801" spans="4:4" x14ac:dyDescent="0.2">
      <c r="D801" t="s">
        <v>3043</v>
      </c>
    </row>
    <row r="802" spans="4:4" x14ac:dyDescent="0.2">
      <c r="D802">
        <v>0</v>
      </c>
    </row>
    <row r="803" spans="4:4" x14ac:dyDescent="0.2">
      <c r="D803" t="s">
        <v>3044</v>
      </c>
    </row>
    <row r="804" spans="4:4" x14ac:dyDescent="0.2">
      <c r="D804" t="s">
        <v>3045</v>
      </c>
    </row>
    <row r="805" spans="4:4" x14ac:dyDescent="0.2">
      <c r="D805">
        <v>0</v>
      </c>
    </row>
    <row r="806" spans="4:4" x14ac:dyDescent="0.2">
      <c r="D806" t="s">
        <v>3046</v>
      </c>
    </row>
    <row r="807" spans="4:4" x14ac:dyDescent="0.2">
      <c r="D807" t="s">
        <v>3047</v>
      </c>
    </row>
    <row r="808" spans="4:4" x14ac:dyDescent="0.2">
      <c r="D808">
        <v>0</v>
      </c>
    </row>
    <row r="809" spans="4:4" x14ac:dyDescent="0.2">
      <c r="D809" t="s">
        <v>3048</v>
      </c>
    </row>
    <row r="810" spans="4:4" x14ac:dyDescent="0.2">
      <c r="D810" t="s">
        <v>3049</v>
      </c>
    </row>
    <row r="811" spans="4:4" x14ac:dyDescent="0.2">
      <c r="D811">
        <v>0</v>
      </c>
    </row>
    <row r="812" spans="4:4" x14ac:dyDescent="0.2">
      <c r="D812" t="s">
        <v>3050</v>
      </c>
    </row>
    <row r="813" spans="4:4" x14ac:dyDescent="0.2">
      <c r="D813" t="s">
        <v>3051</v>
      </c>
    </row>
    <row r="814" spans="4:4" x14ac:dyDescent="0.2">
      <c r="D814">
        <v>0</v>
      </c>
    </row>
    <row r="815" spans="4:4" x14ac:dyDescent="0.2">
      <c r="D815" t="s">
        <v>3052</v>
      </c>
    </row>
    <row r="816" spans="4:4" x14ac:dyDescent="0.2">
      <c r="D816" t="s">
        <v>2147</v>
      </c>
    </row>
    <row r="817" spans="4:4" x14ac:dyDescent="0.2">
      <c r="D817">
        <v>0</v>
      </c>
    </row>
    <row r="818" spans="4:4" x14ac:dyDescent="0.2">
      <c r="D818" t="s">
        <v>3053</v>
      </c>
    </row>
    <row r="819" spans="4:4" x14ac:dyDescent="0.2">
      <c r="D819" t="s">
        <v>3054</v>
      </c>
    </row>
    <row r="820" spans="4:4" x14ac:dyDescent="0.2">
      <c r="D820">
        <v>0</v>
      </c>
    </row>
    <row r="821" spans="4:4" x14ac:dyDescent="0.2">
      <c r="D821" t="s">
        <v>3055</v>
      </c>
    </row>
    <row r="822" spans="4:4" x14ac:dyDescent="0.2">
      <c r="D822" t="s">
        <v>3056</v>
      </c>
    </row>
    <row r="823" spans="4:4" x14ac:dyDescent="0.2">
      <c r="D823">
        <v>0</v>
      </c>
    </row>
    <row r="824" spans="4:4" x14ac:dyDescent="0.2">
      <c r="D824" t="s">
        <v>3057</v>
      </c>
    </row>
    <row r="825" spans="4:4" x14ac:dyDescent="0.2">
      <c r="D825" t="s">
        <v>3058</v>
      </c>
    </row>
    <row r="826" spans="4:4" x14ac:dyDescent="0.2">
      <c r="D826">
        <v>0</v>
      </c>
    </row>
    <row r="827" spans="4:4" x14ac:dyDescent="0.2">
      <c r="D827" t="s">
        <v>3059</v>
      </c>
    </row>
    <row r="828" spans="4:4" x14ac:dyDescent="0.2">
      <c r="D828" t="s">
        <v>3060</v>
      </c>
    </row>
    <row r="829" spans="4:4" x14ac:dyDescent="0.2">
      <c r="D829">
        <v>0</v>
      </c>
    </row>
    <row r="830" spans="4:4" x14ac:dyDescent="0.2">
      <c r="D830" t="s">
        <v>3061</v>
      </c>
    </row>
    <row r="831" spans="4:4" x14ac:dyDescent="0.2">
      <c r="D831" t="s">
        <v>3062</v>
      </c>
    </row>
    <row r="832" spans="4:4" x14ac:dyDescent="0.2">
      <c r="D832">
        <v>0</v>
      </c>
    </row>
    <row r="833" spans="4:4" x14ac:dyDescent="0.2">
      <c r="D833" t="s">
        <v>3063</v>
      </c>
    </row>
    <row r="834" spans="4:4" x14ac:dyDescent="0.2">
      <c r="D834" t="s">
        <v>3064</v>
      </c>
    </row>
    <row r="835" spans="4:4" x14ac:dyDescent="0.2">
      <c r="D835">
        <v>0</v>
      </c>
    </row>
    <row r="836" spans="4:4" x14ac:dyDescent="0.2">
      <c r="D836" t="s">
        <v>3065</v>
      </c>
    </row>
    <row r="837" spans="4:4" x14ac:dyDescent="0.2">
      <c r="D837" t="s">
        <v>3066</v>
      </c>
    </row>
    <row r="838" spans="4:4" x14ac:dyDescent="0.2">
      <c r="D838">
        <v>0</v>
      </c>
    </row>
    <row r="839" spans="4:4" x14ac:dyDescent="0.2">
      <c r="D839" t="s">
        <v>3067</v>
      </c>
    </row>
    <row r="840" spans="4:4" x14ac:dyDescent="0.2">
      <c r="D840" t="s">
        <v>3068</v>
      </c>
    </row>
    <row r="841" spans="4:4" x14ac:dyDescent="0.2">
      <c r="D841">
        <v>0</v>
      </c>
    </row>
    <row r="842" spans="4:4" x14ac:dyDescent="0.2">
      <c r="D842" t="s">
        <v>3069</v>
      </c>
    </row>
    <row r="843" spans="4:4" x14ac:dyDescent="0.2">
      <c r="D843" t="s">
        <v>2149</v>
      </c>
    </row>
    <row r="844" spans="4:4" x14ac:dyDescent="0.2">
      <c r="D844">
        <v>0</v>
      </c>
    </row>
    <row r="845" spans="4:4" x14ac:dyDescent="0.2">
      <c r="D845" t="s">
        <v>3070</v>
      </c>
    </row>
    <row r="846" spans="4:4" x14ac:dyDescent="0.2">
      <c r="D846" t="s">
        <v>3071</v>
      </c>
    </row>
    <row r="847" spans="4:4" x14ac:dyDescent="0.2">
      <c r="D847">
        <v>0</v>
      </c>
    </row>
    <row r="848" spans="4:4" x14ac:dyDescent="0.2">
      <c r="D848" t="s">
        <v>3072</v>
      </c>
    </row>
    <row r="849" spans="4:4" x14ac:dyDescent="0.2">
      <c r="D849" t="s">
        <v>3073</v>
      </c>
    </row>
    <row r="850" spans="4:4" x14ac:dyDescent="0.2">
      <c r="D850">
        <v>0</v>
      </c>
    </row>
    <row r="851" spans="4:4" x14ac:dyDescent="0.2">
      <c r="D851" t="s">
        <v>3074</v>
      </c>
    </row>
    <row r="852" spans="4:4" x14ac:dyDescent="0.2">
      <c r="D852" t="s">
        <v>3075</v>
      </c>
    </row>
    <row r="853" spans="4:4" x14ac:dyDescent="0.2">
      <c r="D853">
        <v>0</v>
      </c>
    </row>
    <row r="854" spans="4:4" x14ac:dyDescent="0.2">
      <c r="D854" t="s">
        <v>3076</v>
      </c>
    </row>
    <row r="855" spans="4:4" x14ac:dyDescent="0.2">
      <c r="D855" t="s">
        <v>3077</v>
      </c>
    </row>
    <row r="856" spans="4:4" x14ac:dyDescent="0.2">
      <c r="D856">
        <v>0</v>
      </c>
    </row>
    <row r="857" spans="4:4" x14ac:dyDescent="0.2">
      <c r="D857" t="s">
        <v>3078</v>
      </c>
    </row>
    <row r="858" spans="4:4" x14ac:dyDescent="0.2">
      <c r="D858" t="s">
        <v>3079</v>
      </c>
    </row>
    <row r="859" spans="4:4" x14ac:dyDescent="0.2">
      <c r="D859">
        <v>0</v>
      </c>
    </row>
    <row r="860" spans="4:4" x14ac:dyDescent="0.2">
      <c r="D860" t="s">
        <v>3080</v>
      </c>
    </row>
    <row r="861" spans="4:4" x14ac:dyDescent="0.2">
      <c r="D861" t="s">
        <v>3081</v>
      </c>
    </row>
    <row r="862" spans="4:4" x14ac:dyDescent="0.2">
      <c r="D862">
        <v>0</v>
      </c>
    </row>
    <row r="863" spans="4:4" x14ac:dyDescent="0.2">
      <c r="D863" t="s">
        <v>3082</v>
      </c>
    </row>
    <row r="864" spans="4:4" x14ac:dyDescent="0.2">
      <c r="D864" t="s">
        <v>3083</v>
      </c>
    </row>
    <row r="865" spans="4:4" x14ac:dyDescent="0.2">
      <c r="D865">
        <v>0</v>
      </c>
    </row>
    <row r="866" spans="4:4" x14ac:dyDescent="0.2">
      <c r="D866" t="s">
        <v>3084</v>
      </c>
    </row>
    <row r="867" spans="4:4" x14ac:dyDescent="0.2">
      <c r="D867" t="s">
        <v>3085</v>
      </c>
    </row>
    <row r="868" spans="4:4" x14ac:dyDescent="0.2">
      <c r="D868">
        <v>0</v>
      </c>
    </row>
    <row r="869" spans="4:4" x14ac:dyDescent="0.2">
      <c r="D869" t="s">
        <v>3086</v>
      </c>
    </row>
    <row r="870" spans="4:4" x14ac:dyDescent="0.2">
      <c r="D870" t="s">
        <v>2155</v>
      </c>
    </row>
    <row r="871" spans="4:4" x14ac:dyDescent="0.2">
      <c r="D871">
        <v>0</v>
      </c>
    </row>
    <row r="872" spans="4:4" x14ac:dyDescent="0.2">
      <c r="D872" t="s">
        <v>3087</v>
      </c>
    </row>
    <row r="873" spans="4:4" x14ac:dyDescent="0.2">
      <c r="D873" t="s">
        <v>3088</v>
      </c>
    </row>
    <row r="874" spans="4:4" x14ac:dyDescent="0.2">
      <c r="D874">
        <v>0</v>
      </c>
    </row>
    <row r="875" spans="4:4" x14ac:dyDescent="0.2">
      <c r="D875" t="s">
        <v>3089</v>
      </c>
    </row>
    <row r="876" spans="4:4" x14ac:dyDescent="0.2">
      <c r="D876" t="s">
        <v>3090</v>
      </c>
    </row>
    <row r="877" spans="4:4" x14ac:dyDescent="0.2">
      <c r="D877">
        <v>0</v>
      </c>
    </row>
    <row r="878" spans="4:4" x14ac:dyDescent="0.2">
      <c r="D878" t="s">
        <v>3091</v>
      </c>
    </row>
    <row r="879" spans="4:4" x14ac:dyDescent="0.2">
      <c r="D879" t="s">
        <v>3092</v>
      </c>
    </row>
    <row r="880" spans="4:4" x14ac:dyDescent="0.2">
      <c r="D880">
        <v>0</v>
      </c>
    </row>
    <row r="881" spans="4:4" x14ac:dyDescent="0.2">
      <c r="D881" t="s">
        <v>3093</v>
      </c>
    </row>
    <row r="882" spans="4:4" x14ac:dyDescent="0.2">
      <c r="D882" t="s">
        <v>3094</v>
      </c>
    </row>
    <row r="883" spans="4:4" x14ac:dyDescent="0.2">
      <c r="D883">
        <v>0</v>
      </c>
    </row>
    <row r="884" spans="4:4" x14ac:dyDescent="0.2">
      <c r="D884" t="s">
        <v>3095</v>
      </c>
    </row>
    <row r="885" spans="4:4" x14ac:dyDescent="0.2">
      <c r="D885" t="s">
        <v>3096</v>
      </c>
    </row>
    <row r="886" spans="4:4" x14ac:dyDescent="0.2">
      <c r="D886">
        <v>0</v>
      </c>
    </row>
    <row r="887" spans="4:4" x14ac:dyDescent="0.2">
      <c r="D887" t="s">
        <v>3097</v>
      </c>
    </row>
    <row r="888" spans="4:4" x14ac:dyDescent="0.2">
      <c r="D888" t="s">
        <v>3098</v>
      </c>
    </row>
    <row r="889" spans="4:4" x14ac:dyDescent="0.2">
      <c r="D889">
        <v>0</v>
      </c>
    </row>
    <row r="890" spans="4:4" x14ac:dyDescent="0.2">
      <c r="D890" t="s">
        <v>3099</v>
      </c>
    </row>
    <row r="891" spans="4:4" x14ac:dyDescent="0.2">
      <c r="D891" t="s">
        <v>3100</v>
      </c>
    </row>
    <row r="892" spans="4:4" x14ac:dyDescent="0.2">
      <c r="D892">
        <v>0</v>
      </c>
    </row>
    <row r="893" spans="4:4" x14ac:dyDescent="0.2">
      <c r="D893" t="s">
        <v>3101</v>
      </c>
    </row>
    <row r="894" spans="4:4" x14ac:dyDescent="0.2">
      <c r="D894" t="s">
        <v>3102</v>
      </c>
    </row>
    <row r="895" spans="4:4" x14ac:dyDescent="0.2">
      <c r="D895">
        <v>0</v>
      </c>
    </row>
    <row r="896" spans="4:4" x14ac:dyDescent="0.2">
      <c r="D896" t="s">
        <v>3103</v>
      </c>
    </row>
    <row r="897" spans="4:4" x14ac:dyDescent="0.2">
      <c r="D897" t="s">
        <v>2157</v>
      </c>
    </row>
    <row r="898" spans="4:4" x14ac:dyDescent="0.2">
      <c r="D898">
        <v>223167</v>
      </c>
    </row>
    <row r="899" spans="4:4" x14ac:dyDescent="0.2">
      <c r="D899" t="s">
        <v>3104</v>
      </c>
    </row>
    <row r="900" spans="4:4" x14ac:dyDescent="0.2">
      <c r="D900" t="s">
        <v>3105</v>
      </c>
    </row>
    <row r="901" spans="4:4" x14ac:dyDescent="0.2">
      <c r="D901">
        <v>75890</v>
      </c>
    </row>
    <row r="902" spans="4:4" x14ac:dyDescent="0.2">
      <c r="D902" t="s">
        <v>3106</v>
      </c>
    </row>
    <row r="903" spans="4:4" x14ac:dyDescent="0.2">
      <c r="D903" t="s">
        <v>3107</v>
      </c>
    </row>
    <row r="904" spans="4:4" x14ac:dyDescent="0.2">
      <c r="D904">
        <v>59507</v>
      </c>
    </row>
    <row r="905" spans="4:4" x14ac:dyDescent="0.2">
      <c r="D905" t="s">
        <v>3108</v>
      </c>
    </row>
    <row r="906" spans="4:4" x14ac:dyDescent="0.2">
      <c r="D906" t="s">
        <v>3109</v>
      </c>
    </row>
    <row r="907" spans="4:4" x14ac:dyDescent="0.2">
      <c r="D907">
        <v>47023</v>
      </c>
    </row>
    <row r="908" spans="4:4" x14ac:dyDescent="0.2">
      <c r="D908" t="s">
        <v>3110</v>
      </c>
    </row>
    <row r="909" spans="4:4" x14ac:dyDescent="0.2">
      <c r="D909" t="s">
        <v>3111</v>
      </c>
    </row>
    <row r="910" spans="4:4" x14ac:dyDescent="0.2">
      <c r="D910">
        <v>0</v>
      </c>
    </row>
    <row r="911" spans="4:4" x14ac:dyDescent="0.2">
      <c r="D911" t="s">
        <v>3112</v>
      </c>
    </row>
    <row r="912" spans="4:4" x14ac:dyDescent="0.2">
      <c r="D912" t="s">
        <v>3113</v>
      </c>
    </row>
    <row r="913" spans="4:4" x14ac:dyDescent="0.2">
      <c r="D913">
        <v>340</v>
      </c>
    </row>
    <row r="914" spans="4:4" x14ac:dyDescent="0.2">
      <c r="D914" t="s">
        <v>3114</v>
      </c>
    </row>
    <row r="915" spans="4:4" x14ac:dyDescent="0.2">
      <c r="D915" t="s">
        <v>3115</v>
      </c>
    </row>
    <row r="916" spans="4:4" x14ac:dyDescent="0.2">
      <c r="D916">
        <v>0</v>
      </c>
    </row>
    <row r="917" spans="4:4" x14ac:dyDescent="0.2">
      <c r="D917" t="s">
        <v>3116</v>
      </c>
    </row>
    <row r="918" spans="4:4" x14ac:dyDescent="0.2">
      <c r="D918" t="s">
        <v>3117</v>
      </c>
    </row>
    <row r="919" spans="4:4" x14ac:dyDescent="0.2">
      <c r="D919">
        <v>0</v>
      </c>
    </row>
    <row r="920" spans="4:4" x14ac:dyDescent="0.2">
      <c r="D920" t="s">
        <v>3118</v>
      </c>
    </row>
    <row r="921" spans="4:4" x14ac:dyDescent="0.2">
      <c r="D921" t="s">
        <v>3119</v>
      </c>
    </row>
    <row r="922" spans="4:4" x14ac:dyDescent="0.2">
      <c r="D922">
        <v>378258</v>
      </c>
    </row>
    <row r="923" spans="4:4" x14ac:dyDescent="0.2">
      <c r="D923" t="s">
        <v>3120</v>
      </c>
    </row>
    <row r="924" spans="4:4" x14ac:dyDescent="0.2">
      <c r="D924" t="s">
        <v>2159</v>
      </c>
    </row>
    <row r="925" spans="4:4" x14ac:dyDescent="0.2">
      <c r="D925">
        <v>0</v>
      </c>
    </row>
    <row r="926" spans="4:4" x14ac:dyDescent="0.2">
      <c r="D926" t="s">
        <v>3121</v>
      </c>
    </row>
    <row r="927" spans="4:4" x14ac:dyDescent="0.2">
      <c r="D927" t="s">
        <v>3122</v>
      </c>
    </row>
    <row r="928" spans="4:4" x14ac:dyDescent="0.2">
      <c r="D928">
        <v>0</v>
      </c>
    </row>
    <row r="929" spans="4:4" x14ac:dyDescent="0.2">
      <c r="D929" t="s">
        <v>3123</v>
      </c>
    </row>
    <row r="930" spans="4:4" x14ac:dyDescent="0.2">
      <c r="D930" t="s">
        <v>3124</v>
      </c>
    </row>
    <row r="931" spans="4:4" x14ac:dyDescent="0.2">
      <c r="D931">
        <v>491667</v>
      </c>
    </row>
    <row r="932" spans="4:4" x14ac:dyDescent="0.2">
      <c r="D932" t="s">
        <v>3125</v>
      </c>
    </row>
    <row r="933" spans="4:4" x14ac:dyDescent="0.2">
      <c r="D933" t="s">
        <v>3126</v>
      </c>
    </row>
    <row r="934" spans="4:4" x14ac:dyDescent="0.2">
      <c r="D934">
        <v>47496</v>
      </c>
    </row>
    <row r="935" spans="4:4" x14ac:dyDescent="0.2">
      <c r="D935" t="s">
        <v>3127</v>
      </c>
    </row>
    <row r="936" spans="4:4" x14ac:dyDescent="0.2">
      <c r="D936" t="s">
        <v>3128</v>
      </c>
    </row>
    <row r="937" spans="4:4" x14ac:dyDescent="0.2">
      <c r="D937">
        <v>20113</v>
      </c>
    </row>
    <row r="938" spans="4:4" x14ac:dyDescent="0.2">
      <c r="D938" t="s">
        <v>3129</v>
      </c>
    </row>
    <row r="939" spans="4:4" x14ac:dyDescent="0.2">
      <c r="D939" t="s">
        <v>3130</v>
      </c>
    </row>
    <row r="940" spans="4:4" x14ac:dyDescent="0.2">
      <c r="D940">
        <v>0</v>
      </c>
    </row>
    <row r="941" spans="4:4" x14ac:dyDescent="0.2">
      <c r="D941" t="s">
        <v>3131</v>
      </c>
    </row>
    <row r="942" spans="4:4" x14ac:dyDescent="0.2">
      <c r="D942" t="s">
        <v>3132</v>
      </c>
    </row>
    <row r="943" spans="4:4" x14ac:dyDescent="0.2">
      <c r="D943">
        <v>8255</v>
      </c>
    </row>
    <row r="944" spans="4:4" x14ac:dyDescent="0.2">
      <c r="D944" t="s">
        <v>3133</v>
      </c>
    </row>
    <row r="945" spans="4:4" x14ac:dyDescent="0.2">
      <c r="D945" t="s">
        <v>3134</v>
      </c>
    </row>
    <row r="946" spans="4:4" x14ac:dyDescent="0.2">
      <c r="D946">
        <v>0</v>
      </c>
    </row>
    <row r="947" spans="4:4" x14ac:dyDescent="0.2">
      <c r="D947" t="s">
        <v>3135</v>
      </c>
    </row>
    <row r="948" spans="4:4" x14ac:dyDescent="0.2">
      <c r="D948" t="s">
        <v>3136</v>
      </c>
    </row>
    <row r="949" spans="4:4" x14ac:dyDescent="0.2">
      <c r="D949">
        <v>763509</v>
      </c>
    </row>
    <row r="950" spans="4:4" x14ac:dyDescent="0.2">
      <c r="D950" t="s">
        <v>3137</v>
      </c>
    </row>
    <row r="951" spans="4:4" x14ac:dyDescent="0.2">
      <c r="D951" t="s">
        <v>2161</v>
      </c>
    </row>
    <row r="952" spans="4:4" x14ac:dyDescent="0.2">
      <c r="D952">
        <v>0</v>
      </c>
    </row>
    <row r="953" spans="4:4" x14ac:dyDescent="0.2">
      <c r="D953" t="s">
        <v>3138</v>
      </c>
    </row>
    <row r="954" spans="4:4" x14ac:dyDescent="0.2">
      <c r="D954" t="s">
        <v>3139</v>
      </c>
    </row>
    <row r="955" spans="4:4" x14ac:dyDescent="0.2">
      <c r="D955">
        <v>0</v>
      </c>
    </row>
    <row r="956" spans="4:4" x14ac:dyDescent="0.2">
      <c r="D956" t="s">
        <v>3140</v>
      </c>
    </row>
    <row r="957" spans="4:4" x14ac:dyDescent="0.2">
      <c r="D957" t="s">
        <v>3141</v>
      </c>
    </row>
    <row r="958" spans="4:4" x14ac:dyDescent="0.2">
      <c r="D958">
        <v>0</v>
      </c>
    </row>
    <row r="959" spans="4:4" x14ac:dyDescent="0.2">
      <c r="D959" t="s">
        <v>3142</v>
      </c>
    </row>
    <row r="960" spans="4:4" x14ac:dyDescent="0.2">
      <c r="D960" t="s">
        <v>3143</v>
      </c>
    </row>
    <row r="961" spans="4:4" x14ac:dyDescent="0.2">
      <c r="D961">
        <v>0</v>
      </c>
    </row>
    <row r="962" spans="4:4" x14ac:dyDescent="0.2">
      <c r="D962" t="s">
        <v>3144</v>
      </c>
    </row>
    <row r="963" spans="4:4" x14ac:dyDescent="0.2">
      <c r="D963" t="s">
        <v>3145</v>
      </c>
    </row>
    <row r="964" spans="4:4" x14ac:dyDescent="0.2">
      <c r="D964">
        <v>0</v>
      </c>
    </row>
    <row r="965" spans="4:4" x14ac:dyDescent="0.2">
      <c r="D965" t="s">
        <v>3146</v>
      </c>
    </row>
    <row r="966" spans="4:4" x14ac:dyDescent="0.2">
      <c r="D966" t="s">
        <v>3147</v>
      </c>
    </row>
    <row r="967" spans="4:4" x14ac:dyDescent="0.2">
      <c r="D967">
        <v>0</v>
      </c>
    </row>
    <row r="968" spans="4:4" x14ac:dyDescent="0.2">
      <c r="D968" t="s">
        <v>3148</v>
      </c>
    </row>
    <row r="969" spans="4:4" x14ac:dyDescent="0.2">
      <c r="D969" t="s">
        <v>3149</v>
      </c>
    </row>
    <row r="970" spans="4:4" x14ac:dyDescent="0.2">
      <c r="D970">
        <v>0</v>
      </c>
    </row>
    <row r="971" spans="4:4" x14ac:dyDescent="0.2">
      <c r="D971" t="s">
        <v>3150</v>
      </c>
    </row>
    <row r="972" spans="4:4" x14ac:dyDescent="0.2">
      <c r="D972" t="s">
        <v>3151</v>
      </c>
    </row>
    <row r="973" spans="4:4" x14ac:dyDescent="0.2">
      <c r="D973">
        <v>0</v>
      </c>
    </row>
    <row r="974" spans="4:4" x14ac:dyDescent="0.2">
      <c r="D974" t="s">
        <v>3152</v>
      </c>
    </row>
    <row r="975" spans="4:4" x14ac:dyDescent="0.2">
      <c r="D975" t="s">
        <v>3153</v>
      </c>
    </row>
    <row r="976" spans="4:4" x14ac:dyDescent="0.2">
      <c r="D976">
        <v>0</v>
      </c>
    </row>
    <row r="977" spans="4:4" x14ac:dyDescent="0.2">
      <c r="D977" t="s">
        <v>3154</v>
      </c>
    </row>
    <row r="978" spans="4:4" x14ac:dyDescent="0.2">
      <c r="D978" t="s">
        <v>2163</v>
      </c>
    </row>
    <row r="979" spans="4:4" x14ac:dyDescent="0.2">
      <c r="D979">
        <v>0</v>
      </c>
    </row>
    <row r="980" spans="4:4" x14ac:dyDescent="0.2">
      <c r="D980" t="s">
        <v>3155</v>
      </c>
    </row>
    <row r="981" spans="4:4" x14ac:dyDescent="0.2">
      <c r="D981" t="s">
        <v>3156</v>
      </c>
    </row>
    <row r="982" spans="4:4" x14ac:dyDescent="0.2">
      <c r="D982">
        <v>0</v>
      </c>
    </row>
    <row r="983" spans="4:4" x14ac:dyDescent="0.2">
      <c r="D983" t="s">
        <v>3157</v>
      </c>
    </row>
    <row r="984" spans="4:4" x14ac:dyDescent="0.2">
      <c r="D984" t="s">
        <v>3158</v>
      </c>
    </row>
    <row r="985" spans="4:4" x14ac:dyDescent="0.2">
      <c r="D985">
        <v>0</v>
      </c>
    </row>
    <row r="986" spans="4:4" x14ac:dyDescent="0.2">
      <c r="D986" t="s">
        <v>3159</v>
      </c>
    </row>
    <row r="987" spans="4:4" x14ac:dyDescent="0.2">
      <c r="D987" t="s">
        <v>3160</v>
      </c>
    </row>
    <row r="988" spans="4:4" x14ac:dyDescent="0.2">
      <c r="D988">
        <v>0</v>
      </c>
    </row>
    <row r="989" spans="4:4" x14ac:dyDescent="0.2">
      <c r="D989" t="s">
        <v>3161</v>
      </c>
    </row>
    <row r="990" spans="4:4" x14ac:dyDescent="0.2">
      <c r="D990" t="s">
        <v>3162</v>
      </c>
    </row>
    <row r="991" spans="4:4" x14ac:dyDescent="0.2">
      <c r="D991">
        <v>0</v>
      </c>
    </row>
    <row r="992" spans="4:4" x14ac:dyDescent="0.2">
      <c r="D992" t="s">
        <v>3163</v>
      </c>
    </row>
    <row r="993" spans="4:4" x14ac:dyDescent="0.2">
      <c r="D993" t="s">
        <v>3164</v>
      </c>
    </row>
    <row r="994" spans="4:4" x14ac:dyDescent="0.2">
      <c r="D994">
        <v>0</v>
      </c>
    </row>
    <row r="995" spans="4:4" x14ac:dyDescent="0.2">
      <c r="D995" t="s">
        <v>3165</v>
      </c>
    </row>
    <row r="996" spans="4:4" x14ac:dyDescent="0.2">
      <c r="D996" t="s">
        <v>3166</v>
      </c>
    </row>
    <row r="997" spans="4:4" x14ac:dyDescent="0.2">
      <c r="D997">
        <v>0</v>
      </c>
    </row>
    <row r="998" spans="4:4" x14ac:dyDescent="0.2">
      <c r="D998" t="s">
        <v>3167</v>
      </c>
    </row>
    <row r="999" spans="4:4" x14ac:dyDescent="0.2">
      <c r="D999" t="s">
        <v>3168</v>
      </c>
    </row>
    <row r="1000" spans="4:4" x14ac:dyDescent="0.2">
      <c r="D1000">
        <v>0</v>
      </c>
    </row>
    <row r="1001" spans="4:4" x14ac:dyDescent="0.2">
      <c r="D1001" t="s">
        <v>3169</v>
      </c>
    </row>
    <row r="1002" spans="4:4" x14ac:dyDescent="0.2">
      <c r="D1002" t="s">
        <v>3170</v>
      </c>
    </row>
    <row r="1003" spans="4:4" x14ac:dyDescent="0.2">
      <c r="D1003">
        <v>0</v>
      </c>
    </row>
    <row r="1004" spans="4:4" x14ac:dyDescent="0.2">
      <c r="D1004" t="s">
        <v>3171</v>
      </c>
    </row>
    <row r="1005" spans="4:4" x14ac:dyDescent="0.2">
      <c r="D1005" t="s">
        <v>2165</v>
      </c>
    </row>
    <row r="1006" spans="4:4" x14ac:dyDescent="0.2">
      <c r="D1006">
        <v>0</v>
      </c>
    </row>
    <row r="1007" spans="4:4" x14ac:dyDescent="0.2">
      <c r="D1007" t="s">
        <v>3172</v>
      </c>
    </row>
    <row r="1008" spans="4:4" x14ac:dyDescent="0.2">
      <c r="D1008" t="s">
        <v>3173</v>
      </c>
    </row>
    <row r="1009" spans="4:4" x14ac:dyDescent="0.2">
      <c r="D1009">
        <v>0</v>
      </c>
    </row>
    <row r="1010" spans="4:4" x14ac:dyDescent="0.2">
      <c r="D1010" t="s">
        <v>3174</v>
      </c>
    </row>
    <row r="1011" spans="4:4" x14ac:dyDescent="0.2">
      <c r="D1011" t="s">
        <v>3175</v>
      </c>
    </row>
    <row r="1012" spans="4:4" x14ac:dyDescent="0.2">
      <c r="D1012">
        <v>0</v>
      </c>
    </row>
    <row r="1013" spans="4:4" x14ac:dyDescent="0.2">
      <c r="D1013" t="s">
        <v>3176</v>
      </c>
    </row>
    <row r="1014" spans="4:4" x14ac:dyDescent="0.2">
      <c r="D1014" t="s">
        <v>3177</v>
      </c>
    </row>
    <row r="1015" spans="4:4" x14ac:dyDescent="0.2">
      <c r="D1015">
        <v>0</v>
      </c>
    </row>
    <row r="1016" spans="4:4" x14ac:dyDescent="0.2">
      <c r="D1016" t="s">
        <v>3178</v>
      </c>
    </row>
    <row r="1017" spans="4:4" x14ac:dyDescent="0.2">
      <c r="D1017" t="s">
        <v>3179</v>
      </c>
    </row>
    <row r="1018" spans="4:4" x14ac:dyDescent="0.2">
      <c r="D1018">
        <v>0</v>
      </c>
    </row>
    <row r="1019" spans="4:4" x14ac:dyDescent="0.2">
      <c r="D1019" t="s">
        <v>3180</v>
      </c>
    </row>
    <row r="1020" spans="4:4" x14ac:dyDescent="0.2">
      <c r="D1020" t="s">
        <v>3181</v>
      </c>
    </row>
    <row r="1021" spans="4:4" x14ac:dyDescent="0.2">
      <c r="D1021">
        <v>0</v>
      </c>
    </row>
    <row r="1022" spans="4:4" x14ac:dyDescent="0.2">
      <c r="D1022" t="s">
        <v>3182</v>
      </c>
    </row>
    <row r="1023" spans="4:4" x14ac:dyDescent="0.2">
      <c r="D1023" t="s">
        <v>3183</v>
      </c>
    </row>
    <row r="1024" spans="4:4" x14ac:dyDescent="0.2">
      <c r="D1024">
        <v>0</v>
      </c>
    </row>
    <row r="1025" spans="4:4" x14ac:dyDescent="0.2">
      <c r="D1025" t="s">
        <v>3184</v>
      </c>
    </row>
    <row r="1026" spans="4:4" x14ac:dyDescent="0.2">
      <c r="D1026" t="s">
        <v>3185</v>
      </c>
    </row>
    <row r="1027" spans="4:4" x14ac:dyDescent="0.2">
      <c r="D1027">
        <v>0</v>
      </c>
    </row>
    <row r="1028" spans="4:4" x14ac:dyDescent="0.2">
      <c r="D1028" t="s">
        <v>3186</v>
      </c>
    </row>
    <row r="1029" spans="4:4" x14ac:dyDescent="0.2">
      <c r="D1029" t="s">
        <v>3187</v>
      </c>
    </row>
    <row r="1030" spans="4:4" x14ac:dyDescent="0.2">
      <c r="D1030">
        <v>0</v>
      </c>
    </row>
    <row r="1031" spans="4:4" x14ac:dyDescent="0.2">
      <c r="D1031" t="s">
        <v>3188</v>
      </c>
    </row>
    <row r="1032" spans="4:4" x14ac:dyDescent="0.2">
      <c r="D1032" t="s">
        <v>2171</v>
      </c>
    </row>
    <row r="1033" spans="4:4" x14ac:dyDescent="0.2">
      <c r="D1033">
        <v>0</v>
      </c>
    </row>
    <row r="1034" spans="4:4" x14ac:dyDescent="0.2">
      <c r="D1034" t="s">
        <v>3189</v>
      </c>
    </row>
    <row r="1035" spans="4:4" x14ac:dyDescent="0.2">
      <c r="D1035" t="s">
        <v>3190</v>
      </c>
    </row>
    <row r="1036" spans="4:4" x14ac:dyDescent="0.2">
      <c r="D1036">
        <v>0</v>
      </c>
    </row>
    <row r="1037" spans="4:4" x14ac:dyDescent="0.2">
      <c r="D1037" t="s">
        <v>3191</v>
      </c>
    </row>
    <row r="1038" spans="4:4" x14ac:dyDescent="0.2">
      <c r="D1038" t="s">
        <v>3192</v>
      </c>
    </row>
    <row r="1039" spans="4:4" x14ac:dyDescent="0.2">
      <c r="D1039">
        <v>0</v>
      </c>
    </row>
    <row r="1040" spans="4:4" x14ac:dyDescent="0.2">
      <c r="D1040" t="s">
        <v>3193</v>
      </c>
    </row>
    <row r="1041" spans="4:4" x14ac:dyDescent="0.2">
      <c r="D1041" t="s">
        <v>3194</v>
      </c>
    </row>
    <row r="1042" spans="4:4" x14ac:dyDescent="0.2">
      <c r="D1042">
        <v>0</v>
      </c>
    </row>
    <row r="1043" spans="4:4" x14ac:dyDescent="0.2">
      <c r="D1043" t="s">
        <v>3195</v>
      </c>
    </row>
    <row r="1044" spans="4:4" x14ac:dyDescent="0.2">
      <c r="D1044" t="s">
        <v>3196</v>
      </c>
    </row>
    <row r="1045" spans="4:4" x14ac:dyDescent="0.2">
      <c r="D1045">
        <v>0</v>
      </c>
    </row>
    <row r="1046" spans="4:4" x14ac:dyDescent="0.2">
      <c r="D1046" t="s">
        <v>3197</v>
      </c>
    </row>
    <row r="1047" spans="4:4" x14ac:dyDescent="0.2">
      <c r="D1047" t="s">
        <v>3198</v>
      </c>
    </row>
    <row r="1048" spans="4:4" x14ac:dyDescent="0.2">
      <c r="D1048">
        <v>0</v>
      </c>
    </row>
    <row r="1049" spans="4:4" x14ac:dyDescent="0.2">
      <c r="D1049" t="s">
        <v>3199</v>
      </c>
    </row>
    <row r="1050" spans="4:4" x14ac:dyDescent="0.2">
      <c r="D1050" t="s">
        <v>3200</v>
      </c>
    </row>
    <row r="1051" spans="4:4" x14ac:dyDescent="0.2">
      <c r="D1051">
        <v>0</v>
      </c>
    </row>
    <row r="1052" spans="4:4" x14ac:dyDescent="0.2">
      <c r="D1052" t="s">
        <v>3201</v>
      </c>
    </row>
    <row r="1053" spans="4:4" x14ac:dyDescent="0.2">
      <c r="D1053" t="s">
        <v>3202</v>
      </c>
    </row>
    <row r="1054" spans="4:4" x14ac:dyDescent="0.2">
      <c r="D1054">
        <v>0</v>
      </c>
    </row>
    <row r="1055" spans="4:4" x14ac:dyDescent="0.2">
      <c r="D1055" t="s">
        <v>3203</v>
      </c>
    </row>
    <row r="1056" spans="4:4" x14ac:dyDescent="0.2">
      <c r="D1056" t="s">
        <v>3204</v>
      </c>
    </row>
    <row r="1057" spans="4:4" x14ac:dyDescent="0.2">
      <c r="D1057">
        <v>0</v>
      </c>
    </row>
    <row r="1058" spans="4:4" x14ac:dyDescent="0.2">
      <c r="D1058" t="s">
        <v>3205</v>
      </c>
    </row>
    <row r="1059" spans="4:4" x14ac:dyDescent="0.2">
      <c r="D1059" t="s">
        <v>2173</v>
      </c>
    </row>
    <row r="1060" spans="4:4" x14ac:dyDescent="0.2">
      <c r="D1060">
        <v>0</v>
      </c>
    </row>
    <row r="1061" spans="4:4" x14ac:dyDescent="0.2">
      <c r="D1061" t="s">
        <v>3206</v>
      </c>
    </row>
    <row r="1062" spans="4:4" x14ac:dyDescent="0.2">
      <c r="D1062" t="s">
        <v>3207</v>
      </c>
    </row>
    <row r="1063" spans="4:4" x14ac:dyDescent="0.2">
      <c r="D1063">
        <v>0</v>
      </c>
    </row>
    <row r="1064" spans="4:4" x14ac:dyDescent="0.2">
      <c r="D1064" t="s">
        <v>3208</v>
      </c>
    </row>
    <row r="1065" spans="4:4" x14ac:dyDescent="0.2">
      <c r="D1065" t="s">
        <v>3209</v>
      </c>
    </row>
    <row r="1066" spans="4:4" x14ac:dyDescent="0.2">
      <c r="D1066">
        <v>0</v>
      </c>
    </row>
    <row r="1067" spans="4:4" x14ac:dyDescent="0.2">
      <c r="D1067" t="s">
        <v>3210</v>
      </c>
    </row>
    <row r="1068" spans="4:4" x14ac:dyDescent="0.2">
      <c r="D1068" t="s">
        <v>3211</v>
      </c>
    </row>
    <row r="1069" spans="4:4" x14ac:dyDescent="0.2">
      <c r="D1069">
        <v>0</v>
      </c>
    </row>
    <row r="1070" spans="4:4" x14ac:dyDescent="0.2">
      <c r="D1070" t="s">
        <v>3212</v>
      </c>
    </row>
    <row r="1071" spans="4:4" x14ac:dyDescent="0.2">
      <c r="D1071" t="s">
        <v>3213</v>
      </c>
    </row>
    <row r="1072" spans="4:4" x14ac:dyDescent="0.2">
      <c r="D1072">
        <v>0</v>
      </c>
    </row>
    <row r="1073" spans="4:4" x14ac:dyDescent="0.2">
      <c r="D1073" t="s">
        <v>3214</v>
      </c>
    </row>
    <row r="1074" spans="4:4" x14ac:dyDescent="0.2">
      <c r="D1074" t="s">
        <v>3215</v>
      </c>
    </row>
    <row r="1075" spans="4:4" x14ac:dyDescent="0.2">
      <c r="D1075">
        <v>0</v>
      </c>
    </row>
    <row r="1076" spans="4:4" x14ac:dyDescent="0.2">
      <c r="D1076" t="s">
        <v>3216</v>
      </c>
    </row>
    <row r="1077" spans="4:4" x14ac:dyDescent="0.2">
      <c r="D1077" t="s">
        <v>3217</v>
      </c>
    </row>
    <row r="1078" spans="4:4" x14ac:dyDescent="0.2">
      <c r="D1078">
        <v>0</v>
      </c>
    </row>
    <row r="1079" spans="4:4" x14ac:dyDescent="0.2">
      <c r="D1079" t="s">
        <v>3218</v>
      </c>
    </row>
    <row r="1080" spans="4:4" x14ac:dyDescent="0.2">
      <c r="D1080" t="s">
        <v>3219</v>
      </c>
    </row>
    <row r="1081" spans="4:4" x14ac:dyDescent="0.2">
      <c r="D1081">
        <v>0</v>
      </c>
    </row>
    <row r="1082" spans="4:4" x14ac:dyDescent="0.2">
      <c r="D1082" t="s">
        <v>3220</v>
      </c>
    </row>
    <row r="1083" spans="4:4" x14ac:dyDescent="0.2">
      <c r="D1083" t="s">
        <v>3221</v>
      </c>
    </row>
    <row r="1084" spans="4:4" x14ac:dyDescent="0.2">
      <c r="D1084">
        <v>0</v>
      </c>
    </row>
    <row r="1085" spans="4:4" x14ac:dyDescent="0.2">
      <c r="D1085" t="s">
        <v>3222</v>
      </c>
    </row>
    <row r="1086" spans="4:4" x14ac:dyDescent="0.2">
      <c r="D1086" t="s">
        <v>2175</v>
      </c>
    </row>
    <row r="1087" spans="4:4" x14ac:dyDescent="0.2">
      <c r="D1087">
        <v>0</v>
      </c>
    </row>
    <row r="1088" spans="4:4" x14ac:dyDescent="0.2">
      <c r="D1088" t="s">
        <v>3223</v>
      </c>
    </row>
    <row r="1089" spans="4:4" x14ac:dyDescent="0.2">
      <c r="D1089" t="s">
        <v>3224</v>
      </c>
    </row>
    <row r="1090" spans="4:4" x14ac:dyDescent="0.2">
      <c r="D1090">
        <v>0</v>
      </c>
    </row>
    <row r="1091" spans="4:4" x14ac:dyDescent="0.2">
      <c r="D1091" t="s">
        <v>3225</v>
      </c>
    </row>
    <row r="1092" spans="4:4" x14ac:dyDescent="0.2">
      <c r="D1092" t="s">
        <v>3226</v>
      </c>
    </row>
    <row r="1093" spans="4:4" x14ac:dyDescent="0.2">
      <c r="D1093">
        <v>0</v>
      </c>
    </row>
    <row r="1094" spans="4:4" x14ac:dyDescent="0.2">
      <c r="D1094" t="s">
        <v>3227</v>
      </c>
    </row>
    <row r="1095" spans="4:4" x14ac:dyDescent="0.2">
      <c r="D1095" t="s">
        <v>3228</v>
      </c>
    </row>
    <row r="1096" spans="4:4" x14ac:dyDescent="0.2">
      <c r="D1096">
        <v>0</v>
      </c>
    </row>
    <row r="1097" spans="4:4" x14ac:dyDescent="0.2">
      <c r="D1097" t="s">
        <v>3229</v>
      </c>
    </row>
    <row r="1098" spans="4:4" x14ac:dyDescent="0.2">
      <c r="D1098" t="s">
        <v>3230</v>
      </c>
    </row>
    <row r="1099" spans="4:4" x14ac:dyDescent="0.2">
      <c r="D1099">
        <v>0</v>
      </c>
    </row>
    <row r="1100" spans="4:4" x14ac:dyDescent="0.2">
      <c r="D1100" t="s">
        <v>3231</v>
      </c>
    </row>
    <row r="1101" spans="4:4" x14ac:dyDescent="0.2">
      <c r="D1101" t="s">
        <v>3232</v>
      </c>
    </row>
    <row r="1102" spans="4:4" x14ac:dyDescent="0.2">
      <c r="D1102">
        <v>0</v>
      </c>
    </row>
    <row r="1103" spans="4:4" x14ac:dyDescent="0.2">
      <c r="D1103" t="s">
        <v>3233</v>
      </c>
    </row>
    <row r="1104" spans="4:4" x14ac:dyDescent="0.2">
      <c r="D1104" t="s">
        <v>3234</v>
      </c>
    </row>
    <row r="1105" spans="4:4" x14ac:dyDescent="0.2">
      <c r="D1105">
        <v>0</v>
      </c>
    </row>
    <row r="1106" spans="4:4" x14ac:dyDescent="0.2">
      <c r="D1106" t="s">
        <v>3235</v>
      </c>
    </row>
    <row r="1107" spans="4:4" x14ac:dyDescent="0.2">
      <c r="D1107" t="s">
        <v>3236</v>
      </c>
    </row>
    <row r="1108" spans="4:4" x14ac:dyDescent="0.2">
      <c r="D1108">
        <v>0</v>
      </c>
    </row>
    <row r="1109" spans="4:4" x14ac:dyDescent="0.2">
      <c r="D1109" t="s">
        <v>3237</v>
      </c>
    </row>
    <row r="1110" spans="4:4" x14ac:dyDescent="0.2">
      <c r="D1110" t="s">
        <v>3238</v>
      </c>
    </row>
    <row r="1111" spans="4:4" x14ac:dyDescent="0.2">
      <c r="D1111">
        <v>0</v>
      </c>
    </row>
    <row r="1112" spans="4:4" x14ac:dyDescent="0.2">
      <c r="D1112" t="s">
        <v>3239</v>
      </c>
    </row>
    <row r="1113" spans="4:4" x14ac:dyDescent="0.2">
      <c r="D1113" t="s">
        <v>2177</v>
      </c>
    </row>
    <row r="1114" spans="4:4" x14ac:dyDescent="0.2">
      <c r="D1114">
        <v>0</v>
      </c>
    </row>
    <row r="1115" spans="4:4" x14ac:dyDescent="0.2">
      <c r="D1115" t="s">
        <v>3240</v>
      </c>
    </row>
    <row r="1116" spans="4:4" x14ac:dyDescent="0.2">
      <c r="D1116" t="s">
        <v>3241</v>
      </c>
    </row>
    <row r="1117" spans="4:4" x14ac:dyDescent="0.2">
      <c r="D1117">
        <v>0</v>
      </c>
    </row>
    <row r="1118" spans="4:4" x14ac:dyDescent="0.2">
      <c r="D1118" t="s">
        <v>3242</v>
      </c>
    </row>
    <row r="1119" spans="4:4" x14ac:dyDescent="0.2">
      <c r="D1119" t="s">
        <v>3243</v>
      </c>
    </row>
    <row r="1120" spans="4:4" x14ac:dyDescent="0.2">
      <c r="D1120">
        <v>0</v>
      </c>
    </row>
    <row r="1121" spans="4:4" x14ac:dyDescent="0.2">
      <c r="D1121" t="s">
        <v>3244</v>
      </c>
    </row>
    <row r="1122" spans="4:4" x14ac:dyDescent="0.2">
      <c r="D1122" t="s">
        <v>3245</v>
      </c>
    </row>
    <row r="1123" spans="4:4" x14ac:dyDescent="0.2">
      <c r="D1123">
        <v>0</v>
      </c>
    </row>
    <row r="1124" spans="4:4" x14ac:dyDescent="0.2">
      <c r="D1124" t="s">
        <v>3246</v>
      </c>
    </row>
    <row r="1125" spans="4:4" x14ac:dyDescent="0.2">
      <c r="D1125" t="s">
        <v>3247</v>
      </c>
    </row>
    <row r="1126" spans="4:4" x14ac:dyDescent="0.2">
      <c r="D1126">
        <v>0</v>
      </c>
    </row>
    <row r="1127" spans="4:4" x14ac:dyDescent="0.2">
      <c r="D1127" t="s">
        <v>3248</v>
      </c>
    </row>
    <row r="1128" spans="4:4" x14ac:dyDescent="0.2">
      <c r="D1128" t="s">
        <v>3249</v>
      </c>
    </row>
    <row r="1129" spans="4:4" x14ac:dyDescent="0.2">
      <c r="D1129">
        <v>0</v>
      </c>
    </row>
    <row r="1130" spans="4:4" x14ac:dyDescent="0.2">
      <c r="D1130" t="s">
        <v>3250</v>
      </c>
    </row>
    <row r="1131" spans="4:4" x14ac:dyDescent="0.2">
      <c r="D1131" t="s">
        <v>3251</v>
      </c>
    </row>
    <row r="1132" spans="4:4" x14ac:dyDescent="0.2">
      <c r="D1132">
        <v>0</v>
      </c>
    </row>
    <row r="1133" spans="4:4" x14ac:dyDescent="0.2">
      <c r="D1133" t="s">
        <v>3252</v>
      </c>
    </row>
    <row r="1134" spans="4:4" x14ac:dyDescent="0.2">
      <c r="D1134" t="s">
        <v>3253</v>
      </c>
    </row>
    <row r="1135" spans="4:4" x14ac:dyDescent="0.2">
      <c r="D1135">
        <v>0</v>
      </c>
    </row>
    <row r="1136" spans="4:4" x14ac:dyDescent="0.2">
      <c r="D1136" t="s">
        <v>3254</v>
      </c>
    </row>
    <row r="1137" spans="4:4" x14ac:dyDescent="0.2">
      <c r="D1137" t="s">
        <v>3255</v>
      </c>
    </row>
    <row r="1138" spans="4:4" x14ac:dyDescent="0.2">
      <c r="D1138">
        <v>0</v>
      </c>
    </row>
    <row r="1139" spans="4:4" x14ac:dyDescent="0.2">
      <c r="D1139" t="s">
        <v>3256</v>
      </c>
    </row>
    <row r="1140" spans="4:4" x14ac:dyDescent="0.2">
      <c r="D1140" t="s">
        <v>2179</v>
      </c>
    </row>
    <row r="1141" spans="4:4" x14ac:dyDescent="0.2">
      <c r="D1141">
        <v>0</v>
      </c>
    </row>
    <row r="1142" spans="4:4" x14ac:dyDescent="0.2">
      <c r="D1142" t="s">
        <v>3257</v>
      </c>
    </row>
    <row r="1143" spans="4:4" x14ac:dyDescent="0.2">
      <c r="D1143" t="s">
        <v>3258</v>
      </c>
    </row>
    <row r="1144" spans="4:4" x14ac:dyDescent="0.2">
      <c r="D1144">
        <v>0</v>
      </c>
    </row>
    <row r="1145" spans="4:4" x14ac:dyDescent="0.2">
      <c r="D1145" t="s">
        <v>3259</v>
      </c>
    </row>
    <row r="1146" spans="4:4" x14ac:dyDescent="0.2">
      <c r="D1146" t="s">
        <v>3260</v>
      </c>
    </row>
    <row r="1147" spans="4:4" x14ac:dyDescent="0.2">
      <c r="D1147">
        <v>0</v>
      </c>
    </row>
    <row r="1148" spans="4:4" x14ac:dyDescent="0.2">
      <c r="D1148" t="s">
        <v>3261</v>
      </c>
    </row>
    <row r="1149" spans="4:4" x14ac:dyDescent="0.2">
      <c r="D1149" t="s">
        <v>3262</v>
      </c>
    </row>
    <row r="1150" spans="4:4" x14ac:dyDescent="0.2">
      <c r="D1150">
        <v>0</v>
      </c>
    </row>
    <row r="1151" spans="4:4" x14ac:dyDescent="0.2">
      <c r="D1151" t="s">
        <v>3263</v>
      </c>
    </row>
    <row r="1152" spans="4:4" x14ac:dyDescent="0.2">
      <c r="D1152" t="s">
        <v>3264</v>
      </c>
    </row>
    <row r="1153" spans="4:4" x14ac:dyDescent="0.2">
      <c r="D1153">
        <v>0</v>
      </c>
    </row>
    <row r="1154" spans="4:4" x14ac:dyDescent="0.2">
      <c r="D1154" t="s">
        <v>3265</v>
      </c>
    </row>
    <row r="1155" spans="4:4" x14ac:dyDescent="0.2">
      <c r="D1155" t="s">
        <v>3266</v>
      </c>
    </row>
    <row r="1156" spans="4:4" x14ac:dyDescent="0.2">
      <c r="D1156">
        <v>0</v>
      </c>
    </row>
    <row r="1157" spans="4:4" x14ac:dyDescent="0.2">
      <c r="D1157" t="s">
        <v>3267</v>
      </c>
    </row>
    <row r="1158" spans="4:4" x14ac:dyDescent="0.2">
      <c r="D1158" t="s">
        <v>3268</v>
      </c>
    </row>
    <row r="1159" spans="4:4" x14ac:dyDescent="0.2">
      <c r="D1159">
        <v>0</v>
      </c>
    </row>
    <row r="1160" spans="4:4" x14ac:dyDescent="0.2">
      <c r="D1160" t="s">
        <v>3269</v>
      </c>
    </row>
    <row r="1161" spans="4:4" x14ac:dyDescent="0.2">
      <c r="D1161" t="s">
        <v>3270</v>
      </c>
    </row>
    <row r="1162" spans="4:4" x14ac:dyDescent="0.2">
      <c r="D1162">
        <v>0</v>
      </c>
    </row>
    <row r="1163" spans="4:4" x14ac:dyDescent="0.2">
      <c r="D1163" t="s">
        <v>3271</v>
      </c>
    </row>
    <row r="1164" spans="4:4" x14ac:dyDescent="0.2">
      <c r="D1164" t="s">
        <v>3272</v>
      </c>
    </row>
    <row r="1165" spans="4:4" x14ac:dyDescent="0.2">
      <c r="D1165">
        <v>0</v>
      </c>
    </row>
    <row r="1166" spans="4:4" x14ac:dyDescent="0.2">
      <c r="D1166" t="s">
        <v>3273</v>
      </c>
    </row>
    <row r="1167" spans="4:4" x14ac:dyDescent="0.2">
      <c r="D1167" t="s">
        <v>2183</v>
      </c>
    </row>
    <row r="1168" spans="4:4" x14ac:dyDescent="0.2">
      <c r="D1168">
        <v>0</v>
      </c>
    </row>
    <row r="1169" spans="4:4" x14ac:dyDescent="0.2">
      <c r="D1169" t="s">
        <v>3274</v>
      </c>
    </row>
    <row r="1170" spans="4:4" x14ac:dyDescent="0.2">
      <c r="D1170" t="s">
        <v>3275</v>
      </c>
    </row>
    <row r="1171" spans="4:4" x14ac:dyDescent="0.2">
      <c r="D1171">
        <v>0</v>
      </c>
    </row>
    <row r="1172" spans="4:4" x14ac:dyDescent="0.2">
      <c r="D1172" t="s">
        <v>3276</v>
      </c>
    </row>
    <row r="1173" spans="4:4" x14ac:dyDescent="0.2">
      <c r="D1173" t="s">
        <v>3277</v>
      </c>
    </row>
    <row r="1174" spans="4:4" x14ac:dyDescent="0.2">
      <c r="D1174">
        <v>0</v>
      </c>
    </row>
    <row r="1175" spans="4:4" x14ac:dyDescent="0.2">
      <c r="D1175" t="s">
        <v>3278</v>
      </c>
    </row>
    <row r="1176" spans="4:4" x14ac:dyDescent="0.2">
      <c r="D1176" t="s">
        <v>3279</v>
      </c>
    </row>
    <row r="1177" spans="4:4" x14ac:dyDescent="0.2">
      <c r="D1177">
        <v>0</v>
      </c>
    </row>
    <row r="1178" spans="4:4" x14ac:dyDescent="0.2">
      <c r="D1178" t="s">
        <v>3280</v>
      </c>
    </row>
    <row r="1179" spans="4:4" x14ac:dyDescent="0.2">
      <c r="D1179" t="s">
        <v>3281</v>
      </c>
    </row>
    <row r="1180" spans="4:4" x14ac:dyDescent="0.2">
      <c r="D1180">
        <v>0</v>
      </c>
    </row>
    <row r="1181" spans="4:4" x14ac:dyDescent="0.2">
      <c r="D1181" t="s">
        <v>3282</v>
      </c>
    </row>
    <row r="1182" spans="4:4" x14ac:dyDescent="0.2">
      <c r="D1182" t="s">
        <v>3283</v>
      </c>
    </row>
    <row r="1183" spans="4:4" x14ac:dyDescent="0.2">
      <c r="D1183">
        <v>0</v>
      </c>
    </row>
    <row r="1184" spans="4:4" x14ac:dyDescent="0.2">
      <c r="D1184" t="s">
        <v>3284</v>
      </c>
    </row>
    <row r="1185" spans="4:4" x14ac:dyDescent="0.2">
      <c r="D1185" t="s">
        <v>3285</v>
      </c>
    </row>
    <row r="1186" spans="4:4" x14ac:dyDescent="0.2">
      <c r="D1186">
        <v>0</v>
      </c>
    </row>
    <row r="1187" spans="4:4" x14ac:dyDescent="0.2">
      <c r="D1187" t="s">
        <v>3286</v>
      </c>
    </row>
    <row r="1188" spans="4:4" x14ac:dyDescent="0.2">
      <c r="D1188" t="s">
        <v>3287</v>
      </c>
    </row>
    <row r="1189" spans="4:4" x14ac:dyDescent="0.2">
      <c r="D1189">
        <v>0</v>
      </c>
    </row>
    <row r="1190" spans="4:4" x14ac:dyDescent="0.2">
      <c r="D1190" t="s">
        <v>3288</v>
      </c>
    </row>
    <row r="1191" spans="4:4" x14ac:dyDescent="0.2">
      <c r="D1191" t="s">
        <v>3289</v>
      </c>
    </row>
    <row r="1192" spans="4:4" x14ac:dyDescent="0.2">
      <c r="D1192">
        <v>0</v>
      </c>
    </row>
    <row r="1193" spans="4:4" x14ac:dyDescent="0.2">
      <c r="D1193" t="s">
        <v>3290</v>
      </c>
    </row>
    <row r="1194" spans="4:4" x14ac:dyDescent="0.2">
      <c r="D1194" t="s">
        <v>2187</v>
      </c>
    </row>
    <row r="1195" spans="4:4" x14ac:dyDescent="0.2">
      <c r="D1195">
        <v>0</v>
      </c>
    </row>
    <row r="1196" spans="4:4" x14ac:dyDescent="0.2">
      <c r="D1196" t="s">
        <v>3291</v>
      </c>
    </row>
    <row r="1197" spans="4:4" x14ac:dyDescent="0.2">
      <c r="D1197" t="s">
        <v>3292</v>
      </c>
    </row>
    <row r="1198" spans="4:4" x14ac:dyDescent="0.2">
      <c r="D1198">
        <v>0</v>
      </c>
    </row>
    <row r="1199" spans="4:4" x14ac:dyDescent="0.2">
      <c r="D1199" t="s">
        <v>3293</v>
      </c>
    </row>
    <row r="1200" spans="4:4" x14ac:dyDescent="0.2">
      <c r="D1200" t="s">
        <v>3294</v>
      </c>
    </row>
    <row r="1201" spans="4:4" x14ac:dyDescent="0.2">
      <c r="D1201">
        <v>583</v>
      </c>
    </row>
    <row r="1202" spans="4:4" x14ac:dyDescent="0.2">
      <c r="D1202" t="s">
        <v>3295</v>
      </c>
    </row>
    <row r="1203" spans="4:4" x14ac:dyDescent="0.2">
      <c r="D1203" t="s">
        <v>3296</v>
      </c>
    </row>
    <row r="1204" spans="4:4" x14ac:dyDescent="0.2">
      <c r="D1204">
        <v>0</v>
      </c>
    </row>
    <row r="1205" spans="4:4" x14ac:dyDescent="0.2">
      <c r="D1205" t="s">
        <v>3297</v>
      </c>
    </row>
    <row r="1206" spans="4:4" x14ac:dyDescent="0.2">
      <c r="D1206" t="s">
        <v>3298</v>
      </c>
    </row>
    <row r="1207" spans="4:4" x14ac:dyDescent="0.2">
      <c r="D1207">
        <v>0</v>
      </c>
    </row>
    <row r="1208" spans="4:4" x14ac:dyDescent="0.2">
      <c r="D1208" t="s">
        <v>3299</v>
      </c>
    </row>
    <row r="1209" spans="4:4" x14ac:dyDescent="0.2">
      <c r="D1209" t="s">
        <v>3300</v>
      </c>
    </row>
    <row r="1210" spans="4:4" x14ac:dyDescent="0.2">
      <c r="D1210">
        <v>0</v>
      </c>
    </row>
    <row r="1211" spans="4:4" x14ac:dyDescent="0.2">
      <c r="D1211" t="s">
        <v>3301</v>
      </c>
    </row>
    <row r="1212" spans="4:4" x14ac:dyDescent="0.2">
      <c r="D1212" t="s">
        <v>3302</v>
      </c>
    </row>
    <row r="1213" spans="4:4" x14ac:dyDescent="0.2">
      <c r="D1213">
        <v>0</v>
      </c>
    </row>
    <row r="1214" spans="4:4" x14ac:dyDescent="0.2">
      <c r="D1214" t="s">
        <v>3303</v>
      </c>
    </row>
    <row r="1215" spans="4:4" x14ac:dyDescent="0.2">
      <c r="D1215" t="s">
        <v>3304</v>
      </c>
    </row>
    <row r="1216" spans="4:4" x14ac:dyDescent="0.2">
      <c r="D1216">
        <v>0</v>
      </c>
    </row>
    <row r="1217" spans="4:4" x14ac:dyDescent="0.2">
      <c r="D1217" t="s">
        <v>3305</v>
      </c>
    </row>
    <row r="1218" spans="4:4" x14ac:dyDescent="0.2">
      <c r="D1218" t="s">
        <v>3306</v>
      </c>
    </row>
    <row r="1219" spans="4:4" x14ac:dyDescent="0.2">
      <c r="D1219">
        <v>4000</v>
      </c>
    </row>
    <row r="1220" spans="4:4" x14ac:dyDescent="0.2">
      <c r="D1220" t="s">
        <v>3307</v>
      </c>
    </row>
    <row r="1221" spans="4:4" x14ac:dyDescent="0.2">
      <c r="D1221" t="s">
        <v>3308</v>
      </c>
    </row>
    <row r="1222" spans="4:4" x14ac:dyDescent="0.2">
      <c r="D1222">
        <v>0</v>
      </c>
    </row>
    <row r="1223" spans="4:4" x14ac:dyDescent="0.2">
      <c r="D1223" t="s">
        <v>3309</v>
      </c>
    </row>
    <row r="1224" spans="4:4" x14ac:dyDescent="0.2">
      <c r="D1224" t="s">
        <v>3310</v>
      </c>
    </row>
    <row r="1225" spans="4:4" x14ac:dyDescent="0.2">
      <c r="D1225">
        <v>0</v>
      </c>
    </row>
    <row r="1226" spans="4:4" x14ac:dyDescent="0.2">
      <c r="D1226" t="s">
        <v>3311</v>
      </c>
    </row>
    <row r="1227" spans="4:4" x14ac:dyDescent="0.2">
      <c r="D1227" t="s">
        <v>3312</v>
      </c>
    </row>
    <row r="1228" spans="4:4" x14ac:dyDescent="0.2">
      <c r="D1228">
        <v>0</v>
      </c>
    </row>
    <row r="1229" spans="4:4" x14ac:dyDescent="0.2">
      <c r="D1229" t="s">
        <v>3313</v>
      </c>
    </row>
    <row r="1230" spans="4:4" x14ac:dyDescent="0.2">
      <c r="D1230" t="s">
        <v>3314</v>
      </c>
    </row>
    <row r="1231" spans="4:4" x14ac:dyDescent="0.2">
      <c r="D1231">
        <v>0</v>
      </c>
    </row>
    <row r="1232" spans="4:4" x14ac:dyDescent="0.2">
      <c r="D1232" t="s">
        <v>3315</v>
      </c>
    </row>
    <row r="1233" spans="4:4" x14ac:dyDescent="0.2">
      <c r="D1233" t="s">
        <v>3316</v>
      </c>
    </row>
    <row r="1234" spans="4:4" x14ac:dyDescent="0.2">
      <c r="D1234">
        <v>0</v>
      </c>
    </row>
    <row r="1235" spans="4:4" x14ac:dyDescent="0.2">
      <c r="D1235" t="s">
        <v>3317</v>
      </c>
    </row>
    <row r="1236" spans="4:4" x14ac:dyDescent="0.2">
      <c r="D1236" t="s">
        <v>3318</v>
      </c>
    </row>
    <row r="1237" spans="4:4" x14ac:dyDescent="0.2">
      <c r="D1237">
        <v>0</v>
      </c>
    </row>
    <row r="1238" spans="4:4" x14ac:dyDescent="0.2">
      <c r="D1238" t="s">
        <v>3319</v>
      </c>
    </row>
    <row r="1239" spans="4:4" x14ac:dyDescent="0.2">
      <c r="D1239" t="s">
        <v>3320</v>
      </c>
    </row>
    <row r="1240" spans="4:4" x14ac:dyDescent="0.2">
      <c r="D1240">
        <v>0</v>
      </c>
    </row>
    <row r="1241" spans="4:4" x14ac:dyDescent="0.2">
      <c r="D1241" t="s">
        <v>3321</v>
      </c>
    </row>
    <row r="1242" spans="4:4" x14ac:dyDescent="0.2">
      <c r="D1242" t="s">
        <v>3322</v>
      </c>
    </row>
    <row r="1243" spans="4:4" x14ac:dyDescent="0.2">
      <c r="D1243">
        <v>0</v>
      </c>
    </row>
    <row r="1244" spans="4:4" x14ac:dyDescent="0.2">
      <c r="D1244" t="s">
        <v>3323</v>
      </c>
    </row>
    <row r="1245" spans="4:4" x14ac:dyDescent="0.2">
      <c r="D1245" t="s">
        <v>3324</v>
      </c>
    </row>
    <row r="1246" spans="4:4" x14ac:dyDescent="0.2">
      <c r="D1246">
        <v>0</v>
      </c>
    </row>
    <row r="1247" spans="4:4" x14ac:dyDescent="0.2">
      <c r="D1247" t="s">
        <v>3325</v>
      </c>
    </row>
    <row r="1248" spans="4:4" x14ac:dyDescent="0.2">
      <c r="D1248" t="s">
        <v>3326</v>
      </c>
    </row>
    <row r="1249" spans="4:4" x14ac:dyDescent="0.2">
      <c r="D1249">
        <v>0</v>
      </c>
    </row>
    <row r="1250" spans="4:4" x14ac:dyDescent="0.2">
      <c r="D1250" t="s">
        <v>3327</v>
      </c>
    </row>
    <row r="1251" spans="4:4" x14ac:dyDescent="0.2">
      <c r="D1251" t="s">
        <v>3328</v>
      </c>
    </row>
    <row r="1252" spans="4:4" x14ac:dyDescent="0.2">
      <c r="D1252">
        <v>0</v>
      </c>
    </row>
    <row r="1253" spans="4:4" x14ac:dyDescent="0.2">
      <c r="D1253" t="s">
        <v>3329</v>
      </c>
    </row>
    <row r="1254" spans="4:4" x14ac:dyDescent="0.2">
      <c r="D1254" t="s">
        <v>3330</v>
      </c>
    </row>
    <row r="1255" spans="4:4" x14ac:dyDescent="0.2">
      <c r="D1255">
        <v>0</v>
      </c>
    </row>
    <row r="1256" spans="4:4" x14ac:dyDescent="0.2">
      <c r="D1256" t="s">
        <v>3331</v>
      </c>
    </row>
    <row r="1257" spans="4:4" x14ac:dyDescent="0.2">
      <c r="D1257" t="s">
        <v>3332</v>
      </c>
    </row>
    <row r="1258" spans="4:4" x14ac:dyDescent="0.2">
      <c r="D1258">
        <v>0</v>
      </c>
    </row>
    <row r="1259" spans="4:4" x14ac:dyDescent="0.2">
      <c r="D1259" t="s">
        <v>3333</v>
      </c>
    </row>
    <row r="1260" spans="4:4" x14ac:dyDescent="0.2">
      <c r="D1260" t="s">
        <v>3334</v>
      </c>
    </row>
    <row r="1261" spans="4:4" x14ac:dyDescent="0.2">
      <c r="D1261">
        <v>0</v>
      </c>
    </row>
    <row r="1262" spans="4:4" x14ac:dyDescent="0.2">
      <c r="D1262" t="s">
        <v>3335</v>
      </c>
    </row>
    <row r="1263" spans="4:4" x14ac:dyDescent="0.2">
      <c r="D1263" t="s">
        <v>3336</v>
      </c>
    </row>
    <row r="1264" spans="4:4" x14ac:dyDescent="0.2">
      <c r="D1264">
        <v>0</v>
      </c>
    </row>
    <row r="1265" spans="4:4" x14ac:dyDescent="0.2">
      <c r="D1265" t="s">
        <v>3337</v>
      </c>
    </row>
    <row r="1266" spans="4:4" x14ac:dyDescent="0.2">
      <c r="D1266" t="s">
        <v>3338</v>
      </c>
    </row>
    <row r="1267" spans="4:4" x14ac:dyDescent="0.2">
      <c r="D1267">
        <v>0</v>
      </c>
    </row>
    <row r="1268" spans="4:4" x14ac:dyDescent="0.2">
      <c r="D1268" t="s">
        <v>3339</v>
      </c>
    </row>
    <row r="1269" spans="4:4" x14ac:dyDescent="0.2">
      <c r="D1269" t="s">
        <v>3340</v>
      </c>
    </row>
    <row r="1270" spans="4:4" x14ac:dyDescent="0.2">
      <c r="D1270">
        <v>0</v>
      </c>
    </row>
    <row r="1271" spans="4:4" x14ac:dyDescent="0.2">
      <c r="D1271" t="s">
        <v>3341</v>
      </c>
    </row>
    <row r="1272" spans="4:4" x14ac:dyDescent="0.2">
      <c r="D1272" t="s">
        <v>3342</v>
      </c>
    </row>
    <row r="1273" spans="4:4" x14ac:dyDescent="0.2">
      <c r="D1273">
        <v>0</v>
      </c>
    </row>
    <row r="1274" spans="4:4" x14ac:dyDescent="0.2">
      <c r="D1274" t="s">
        <v>3343</v>
      </c>
    </row>
    <row r="1275" spans="4:4" x14ac:dyDescent="0.2">
      <c r="D1275" t="s">
        <v>3344</v>
      </c>
    </row>
    <row r="1276" spans="4:4" x14ac:dyDescent="0.2">
      <c r="D1276">
        <v>0</v>
      </c>
    </row>
    <row r="1277" spans="4:4" x14ac:dyDescent="0.2">
      <c r="D1277" t="s">
        <v>3345</v>
      </c>
    </row>
    <row r="1278" spans="4:4" x14ac:dyDescent="0.2">
      <c r="D1278" t="s">
        <v>3346</v>
      </c>
    </row>
    <row r="1279" spans="4:4" x14ac:dyDescent="0.2">
      <c r="D1279">
        <v>0</v>
      </c>
    </row>
    <row r="1280" spans="4:4" x14ac:dyDescent="0.2">
      <c r="D1280" t="s">
        <v>3347</v>
      </c>
    </row>
    <row r="1281" spans="4:4" x14ac:dyDescent="0.2">
      <c r="D1281" t="s">
        <v>3348</v>
      </c>
    </row>
    <row r="1282" spans="4:4" x14ac:dyDescent="0.2">
      <c r="D1282">
        <v>0</v>
      </c>
    </row>
    <row r="1283" spans="4:4" x14ac:dyDescent="0.2">
      <c r="D1283" t="s">
        <v>3349</v>
      </c>
    </row>
    <row r="1284" spans="4:4" x14ac:dyDescent="0.2">
      <c r="D1284" t="s">
        <v>3350</v>
      </c>
    </row>
    <row r="1285" spans="4:4" x14ac:dyDescent="0.2">
      <c r="D1285">
        <v>0</v>
      </c>
    </row>
    <row r="1286" spans="4:4" x14ac:dyDescent="0.2">
      <c r="D1286" t="s">
        <v>3351</v>
      </c>
    </row>
    <row r="1287" spans="4:4" x14ac:dyDescent="0.2">
      <c r="D1287" t="s">
        <v>3352</v>
      </c>
    </row>
    <row r="1288" spans="4:4" x14ac:dyDescent="0.2">
      <c r="D1288">
        <v>0</v>
      </c>
    </row>
    <row r="1289" spans="4:4" x14ac:dyDescent="0.2">
      <c r="D1289" t="s">
        <v>3353</v>
      </c>
    </row>
    <row r="1290" spans="4:4" x14ac:dyDescent="0.2">
      <c r="D1290" t="s">
        <v>3354</v>
      </c>
    </row>
    <row r="1291" spans="4:4" x14ac:dyDescent="0.2">
      <c r="D1291">
        <v>0</v>
      </c>
    </row>
    <row r="1292" spans="4:4" x14ac:dyDescent="0.2">
      <c r="D1292" t="s">
        <v>3355</v>
      </c>
    </row>
    <row r="1293" spans="4:4" x14ac:dyDescent="0.2">
      <c r="D1293" t="s">
        <v>3356</v>
      </c>
    </row>
    <row r="1294" spans="4:4" x14ac:dyDescent="0.2">
      <c r="D1294">
        <v>0</v>
      </c>
    </row>
    <row r="1295" spans="4:4" x14ac:dyDescent="0.2">
      <c r="D1295" t="s">
        <v>3357</v>
      </c>
    </row>
    <row r="1296" spans="4:4" x14ac:dyDescent="0.2">
      <c r="D1296" t="s">
        <v>3358</v>
      </c>
    </row>
    <row r="1297" spans="4:4" x14ac:dyDescent="0.2">
      <c r="D1297">
        <v>0</v>
      </c>
    </row>
    <row r="1298" spans="4:4" x14ac:dyDescent="0.2">
      <c r="D1298" t="s">
        <v>3359</v>
      </c>
    </row>
    <row r="1299" spans="4:4" x14ac:dyDescent="0.2">
      <c r="D1299" t="s">
        <v>3360</v>
      </c>
    </row>
    <row r="1300" spans="4:4" x14ac:dyDescent="0.2">
      <c r="D1300">
        <v>0</v>
      </c>
    </row>
    <row r="1301" spans="4:4" x14ac:dyDescent="0.2">
      <c r="D1301" t="s">
        <v>3361</v>
      </c>
    </row>
    <row r="1302" spans="4:4" x14ac:dyDescent="0.2">
      <c r="D1302" t="s">
        <v>3362</v>
      </c>
    </row>
    <row r="1303" spans="4:4" x14ac:dyDescent="0.2">
      <c r="D1303">
        <v>0</v>
      </c>
    </row>
    <row r="1304" spans="4:4" x14ac:dyDescent="0.2">
      <c r="D1304" t="s">
        <v>3363</v>
      </c>
    </row>
    <row r="1305" spans="4:4" x14ac:dyDescent="0.2">
      <c r="D1305" t="s">
        <v>3364</v>
      </c>
    </row>
    <row r="1306" spans="4:4" x14ac:dyDescent="0.2">
      <c r="D1306">
        <v>0</v>
      </c>
    </row>
    <row r="1307" spans="4:4" x14ac:dyDescent="0.2">
      <c r="D1307" t="s">
        <v>3365</v>
      </c>
    </row>
    <row r="1308" spans="4:4" x14ac:dyDescent="0.2">
      <c r="D1308" t="s">
        <v>3366</v>
      </c>
    </row>
    <row r="1309" spans="4:4" x14ac:dyDescent="0.2">
      <c r="D1309">
        <v>0</v>
      </c>
    </row>
    <row r="1310" spans="4:4" x14ac:dyDescent="0.2">
      <c r="D1310" t="s">
        <v>3367</v>
      </c>
    </row>
    <row r="1311" spans="4:4" x14ac:dyDescent="0.2">
      <c r="D1311" t="s">
        <v>3368</v>
      </c>
    </row>
    <row r="1312" spans="4:4" x14ac:dyDescent="0.2">
      <c r="D1312">
        <v>0</v>
      </c>
    </row>
    <row r="1313" spans="4:4" x14ac:dyDescent="0.2">
      <c r="D1313" t="s">
        <v>3369</v>
      </c>
    </row>
    <row r="1314" spans="4:4" x14ac:dyDescent="0.2">
      <c r="D1314" t="s">
        <v>3370</v>
      </c>
    </row>
    <row r="1315" spans="4:4" x14ac:dyDescent="0.2">
      <c r="D1315">
        <v>0</v>
      </c>
    </row>
    <row r="1316" spans="4:4" x14ac:dyDescent="0.2">
      <c r="D1316" t="s">
        <v>3371</v>
      </c>
    </row>
    <row r="1317" spans="4:4" x14ac:dyDescent="0.2">
      <c r="D1317" t="s">
        <v>3372</v>
      </c>
    </row>
    <row r="1318" spans="4:4" x14ac:dyDescent="0.2">
      <c r="D1318">
        <v>0</v>
      </c>
    </row>
    <row r="1319" spans="4:4" x14ac:dyDescent="0.2">
      <c r="D1319" t="s">
        <v>3373</v>
      </c>
    </row>
    <row r="1320" spans="4:4" x14ac:dyDescent="0.2">
      <c r="D1320" t="s">
        <v>3374</v>
      </c>
    </row>
    <row r="1321" spans="4:4" x14ac:dyDescent="0.2">
      <c r="D1321">
        <v>0</v>
      </c>
    </row>
    <row r="1322" spans="4:4" x14ac:dyDescent="0.2">
      <c r="D1322" t="s">
        <v>3375</v>
      </c>
    </row>
    <row r="1323" spans="4:4" x14ac:dyDescent="0.2">
      <c r="D1323" t="s">
        <v>3376</v>
      </c>
    </row>
    <row r="1324" spans="4:4" x14ac:dyDescent="0.2">
      <c r="D1324">
        <v>0</v>
      </c>
    </row>
    <row r="1325" spans="4:4" x14ac:dyDescent="0.2">
      <c r="D1325" t="s">
        <v>3377</v>
      </c>
    </row>
    <row r="1326" spans="4:4" x14ac:dyDescent="0.2">
      <c r="D1326" t="s">
        <v>3378</v>
      </c>
    </row>
    <row r="1327" spans="4:4" x14ac:dyDescent="0.2">
      <c r="D1327">
        <v>0</v>
      </c>
    </row>
    <row r="1328" spans="4:4" x14ac:dyDescent="0.2">
      <c r="D1328" t="s">
        <v>3379</v>
      </c>
    </row>
    <row r="1329" spans="4:4" x14ac:dyDescent="0.2">
      <c r="D1329" t="s">
        <v>3380</v>
      </c>
    </row>
    <row r="1330" spans="4:4" x14ac:dyDescent="0.2">
      <c r="D1330">
        <v>0</v>
      </c>
    </row>
    <row r="1331" spans="4:4" x14ac:dyDescent="0.2">
      <c r="D1331" t="s">
        <v>3381</v>
      </c>
    </row>
    <row r="1332" spans="4:4" x14ac:dyDescent="0.2">
      <c r="D1332" t="s">
        <v>3382</v>
      </c>
    </row>
    <row r="1333" spans="4:4" x14ac:dyDescent="0.2">
      <c r="D1333">
        <v>0</v>
      </c>
    </row>
    <row r="1334" spans="4:4" x14ac:dyDescent="0.2">
      <c r="D1334" t="s">
        <v>3383</v>
      </c>
    </row>
    <row r="1335" spans="4:4" x14ac:dyDescent="0.2">
      <c r="D1335" t="s">
        <v>3384</v>
      </c>
    </row>
    <row r="1336" spans="4:4" x14ac:dyDescent="0.2">
      <c r="D1336">
        <v>0</v>
      </c>
    </row>
    <row r="1337" spans="4:4" x14ac:dyDescent="0.2">
      <c r="D1337" t="s">
        <v>3385</v>
      </c>
    </row>
    <row r="1338" spans="4:4" x14ac:dyDescent="0.2">
      <c r="D1338" t="s">
        <v>3386</v>
      </c>
    </row>
    <row r="1339" spans="4:4" x14ac:dyDescent="0.2">
      <c r="D1339">
        <v>0</v>
      </c>
    </row>
    <row r="1340" spans="4:4" x14ac:dyDescent="0.2">
      <c r="D1340" t="s">
        <v>3387</v>
      </c>
    </row>
    <row r="1341" spans="4:4" x14ac:dyDescent="0.2">
      <c r="D1341" t="s">
        <v>3388</v>
      </c>
    </row>
    <row r="1342" spans="4:4" x14ac:dyDescent="0.2">
      <c r="D1342">
        <v>0</v>
      </c>
    </row>
    <row r="1343" spans="4:4" x14ac:dyDescent="0.2">
      <c r="D1343" t="s">
        <v>3389</v>
      </c>
    </row>
    <row r="1344" spans="4:4" x14ac:dyDescent="0.2">
      <c r="D1344" t="s">
        <v>3390</v>
      </c>
    </row>
    <row r="1345" spans="4:4" x14ac:dyDescent="0.2">
      <c r="D1345">
        <v>0</v>
      </c>
    </row>
    <row r="1346" spans="4:4" x14ac:dyDescent="0.2">
      <c r="D1346" t="s">
        <v>3391</v>
      </c>
    </row>
    <row r="1347" spans="4:4" x14ac:dyDescent="0.2">
      <c r="D1347" t="s">
        <v>3392</v>
      </c>
    </row>
    <row r="1348" spans="4:4" x14ac:dyDescent="0.2">
      <c r="D1348">
        <v>0</v>
      </c>
    </row>
    <row r="1349" spans="4:4" x14ac:dyDescent="0.2">
      <c r="D1349" t="s">
        <v>3393</v>
      </c>
    </row>
    <row r="1350" spans="4:4" x14ac:dyDescent="0.2">
      <c r="D1350" t="s">
        <v>3394</v>
      </c>
    </row>
    <row r="1351" spans="4:4" x14ac:dyDescent="0.2">
      <c r="D1351">
        <v>0</v>
      </c>
    </row>
    <row r="1352" spans="4:4" x14ac:dyDescent="0.2">
      <c r="D1352" t="s">
        <v>3395</v>
      </c>
    </row>
    <row r="1353" spans="4:4" x14ac:dyDescent="0.2">
      <c r="D1353" t="s">
        <v>3396</v>
      </c>
    </row>
    <row r="1354" spans="4:4" x14ac:dyDescent="0.2">
      <c r="D1354">
        <v>0</v>
      </c>
    </row>
    <row r="1355" spans="4:4" x14ac:dyDescent="0.2">
      <c r="D1355" t="s">
        <v>3397</v>
      </c>
    </row>
    <row r="1356" spans="4:4" x14ac:dyDescent="0.2">
      <c r="D1356" t="s">
        <v>3398</v>
      </c>
    </row>
    <row r="1357" spans="4:4" x14ac:dyDescent="0.2">
      <c r="D1357">
        <v>0</v>
      </c>
    </row>
    <row r="1358" spans="4:4" x14ac:dyDescent="0.2">
      <c r="D1358" t="s">
        <v>3399</v>
      </c>
    </row>
    <row r="1359" spans="4:4" x14ac:dyDescent="0.2">
      <c r="D1359" t="s">
        <v>3400</v>
      </c>
    </row>
    <row r="1360" spans="4:4" x14ac:dyDescent="0.2">
      <c r="D1360">
        <v>0</v>
      </c>
    </row>
    <row r="1361" spans="4:4" x14ac:dyDescent="0.2">
      <c r="D1361" t="s">
        <v>3401</v>
      </c>
    </row>
    <row r="1362" spans="4:4" x14ac:dyDescent="0.2">
      <c r="D1362" t="s">
        <v>3402</v>
      </c>
    </row>
    <row r="1363" spans="4:4" x14ac:dyDescent="0.2">
      <c r="D1363">
        <v>0</v>
      </c>
    </row>
    <row r="1364" spans="4:4" x14ac:dyDescent="0.2">
      <c r="D1364" t="s">
        <v>3403</v>
      </c>
    </row>
    <row r="1365" spans="4:4" x14ac:dyDescent="0.2">
      <c r="D1365" t="s">
        <v>3404</v>
      </c>
    </row>
    <row r="1366" spans="4:4" x14ac:dyDescent="0.2">
      <c r="D1366">
        <v>0</v>
      </c>
    </row>
    <row r="1367" spans="4:4" x14ac:dyDescent="0.2">
      <c r="D1367" t="s">
        <v>3405</v>
      </c>
    </row>
    <row r="1368" spans="4:4" x14ac:dyDescent="0.2">
      <c r="D1368" t="s">
        <v>3406</v>
      </c>
    </row>
    <row r="1369" spans="4:4" x14ac:dyDescent="0.2">
      <c r="D1369">
        <v>0</v>
      </c>
    </row>
    <row r="1370" spans="4:4" x14ac:dyDescent="0.2">
      <c r="D1370" t="s">
        <v>3407</v>
      </c>
    </row>
    <row r="1371" spans="4:4" x14ac:dyDescent="0.2">
      <c r="D1371" t="s">
        <v>3408</v>
      </c>
    </row>
    <row r="1372" spans="4:4" x14ac:dyDescent="0.2">
      <c r="D1372">
        <v>0</v>
      </c>
    </row>
    <row r="1373" spans="4:4" x14ac:dyDescent="0.2">
      <c r="D1373" t="s">
        <v>3409</v>
      </c>
    </row>
    <row r="1374" spans="4:4" x14ac:dyDescent="0.2">
      <c r="D1374" t="s">
        <v>3410</v>
      </c>
    </row>
    <row r="1375" spans="4:4" x14ac:dyDescent="0.2">
      <c r="D1375">
        <v>0</v>
      </c>
    </row>
    <row r="1376" spans="4:4" x14ac:dyDescent="0.2">
      <c r="D1376" t="s">
        <v>3411</v>
      </c>
    </row>
    <row r="1377" spans="4:4" x14ac:dyDescent="0.2">
      <c r="D1377" t="s">
        <v>3412</v>
      </c>
    </row>
    <row r="1378" spans="4:4" x14ac:dyDescent="0.2">
      <c r="D1378">
        <v>0</v>
      </c>
    </row>
    <row r="1379" spans="4:4" x14ac:dyDescent="0.2">
      <c r="D1379" t="s">
        <v>3413</v>
      </c>
    </row>
    <row r="1380" spans="4:4" x14ac:dyDescent="0.2">
      <c r="D1380" t="s">
        <v>3414</v>
      </c>
    </row>
    <row r="1381" spans="4:4" x14ac:dyDescent="0.2">
      <c r="D1381">
        <v>0</v>
      </c>
    </row>
    <row r="1382" spans="4:4" x14ac:dyDescent="0.2">
      <c r="D1382" t="s">
        <v>3415</v>
      </c>
    </row>
    <row r="1383" spans="4:4" x14ac:dyDescent="0.2">
      <c r="D1383" t="s">
        <v>3416</v>
      </c>
    </row>
    <row r="1384" spans="4:4" x14ac:dyDescent="0.2">
      <c r="D1384">
        <v>0</v>
      </c>
    </row>
    <row r="1385" spans="4:4" x14ac:dyDescent="0.2">
      <c r="D1385" t="s">
        <v>3417</v>
      </c>
    </row>
    <row r="1386" spans="4:4" x14ac:dyDescent="0.2">
      <c r="D1386" t="s">
        <v>3418</v>
      </c>
    </row>
    <row r="1387" spans="4:4" x14ac:dyDescent="0.2">
      <c r="D1387">
        <v>0</v>
      </c>
    </row>
    <row r="1388" spans="4:4" x14ac:dyDescent="0.2">
      <c r="D1388" t="s">
        <v>3419</v>
      </c>
    </row>
    <row r="1389" spans="4:4" x14ac:dyDescent="0.2">
      <c r="D1389" t="s">
        <v>3420</v>
      </c>
    </row>
    <row r="1390" spans="4:4" x14ac:dyDescent="0.2">
      <c r="D1390">
        <v>0</v>
      </c>
    </row>
    <row r="1391" spans="4:4" x14ac:dyDescent="0.2">
      <c r="D1391" t="s">
        <v>3421</v>
      </c>
    </row>
    <row r="1392" spans="4:4" x14ac:dyDescent="0.2">
      <c r="D1392" t="s">
        <v>3422</v>
      </c>
    </row>
    <row r="1393" spans="4:4" x14ac:dyDescent="0.2">
      <c r="D1393">
        <v>0</v>
      </c>
    </row>
    <row r="1394" spans="4:4" x14ac:dyDescent="0.2">
      <c r="D1394" t="s">
        <v>3423</v>
      </c>
    </row>
    <row r="1395" spans="4:4" x14ac:dyDescent="0.2">
      <c r="D1395" t="s">
        <v>3424</v>
      </c>
    </row>
    <row r="1396" spans="4:4" x14ac:dyDescent="0.2">
      <c r="D1396">
        <v>0</v>
      </c>
    </row>
    <row r="1397" spans="4:4" x14ac:dyDescent="0.2">
      <c r="D1397" t="s">
        <v>3425</v>
      </c>
    </row>
    <row r="1398" spans="4:4" x14ac:dyDescent="0.2">
      <c r="D1398" t="s">
        <v>3426</v>
      </c>
    </row>
    <row r="1399" spans="4:4" x14ac:dyDescent="0.2">
      <c r="D1399">
        <v>0</v>
      </c>
    </row>
    <row r="1400" spans="4:4" x14ac:dyDescent="0.2">
      <c r="D1400" t="s">
        <v>3427</v>
      </c>
    </row>
    <row r="1401" spans="4:4" x14ac:dyDescent="0.2">
      <c r="D1401" t="s">
        <v>3428</v>
      </c>
    </row>
    <row r="1402" spans="4:4" x14ac:dyDescent="0.2">
      <c r="D1402">
        <v>0</v>
      </c>
    </row>
    <row r="1403" spans="4:4" x14ac:dyDescent="0.2">
      <c r="D1403" t="s">
        <v>3429</v>
      </c>
    </row>
    <row r="1404" spans="4:4" x14ac:dyDescent="0.2">
      <c r="D1404" t="s">
        <v>3430</v>
      </c>
    </row>
    <row r="1405" spans="4:4" x14ac:dyDescent="0.2">
      <c r="D1405">
        <v>0</v>
      </c>
    </row>
    <row r="1406" spans="4:4" x14ac:dyDescent="0.2">
      <c r="D1406" t="s">
        <v>3431</v>
      </c>
    </row>
    <row r="1407" spans="4:4" x14ac:dyDescent="0.2">
      <c r="D1407" t="s">
        <v>3432</v>
      </c>
    </row>
    <row r="1408" spans="4:4" x14ac:dyDescent="0.2">
      <c r="D1408">
        <v>0</v>
      </c>
    </row>
    <row r="1409" spans="4:4" x14ac:dyDescent="0.2">
      <c r="D1409" t="s">
        <v>3433</v>
      </c>
    </row>
    <row r="1410" spans="4:4" x14ac:dyDescent="0.2">
      <c r="D1410" t="s">
        <v>3434</v>
      </c>
    </row>
    <row r="1411" spans="4:4" x14ac:dyDescent="0.2">
      <c r="D1411" t="e">
        <v>#VALUE!</v>
      </c>
    </row>
    <row r="1412" spans="4:4" x14ac:dyDescent="0.2">
      <c r="D1412" t="s">
        <v>3435</v>
      </c>
    </row>
    <row r="1413" spans="4:4" x14ac:dyDescent="0.2">
      <c r="D1413" t="s">
        <v>3436</v>
      </c>
    </row>
    <row r="1414" spans="4:4" x14ac:dyDescent="0.2">
      <c r="D1414" t="e">
        <v>#VALUE!</v>
      </c>
    </row>
    <row r="1415" spans="4:4" x14ac:dyDescent="0.2">
      <c r="D1415" t="s">
        <v>3437</v>
      </c>
    </row>
    <row r="1416" spans="4:4" x14ac:dyDescent="0.2">
      <c r="D1416" t="s">
        <v>3438</v>
      </c>
    </row>
    <row r="1417" spans="4:4" x14ac:dyDescent="0.2">
      <c r="D1417" t="e">
        <v>#VALUE!</v>
      </c>
    </row>
    <row r="1418" spans="4:4" x14ac:dyDescent="0.2">
      <c r="D1418" t="s">
        <v>3439</v>
      </c>
    </row>
    <row r="1419" spans="4:4" x14ac:dyDescent="0.2">
      <c r="D1419" t="s">
        <v>3440</v>
      </c>
    </row>
    <row r="1420" spans="4:4" x14ac:dyDescent="0.2">
      <c r="D1420" t="e">
        <v>#VALUE!</v>
      </c>
    </row>
    <row r="1421" spans="4:4" x14ac:dyDescent="0.2">
      <c r="D1421" t="s">
        <v>3441</v>
      </c>
    </row>
    <row r="1422" spans="4:4" x14ac:dyDescent="0.2">
      <c r="D1422" t="s">
        <v>3442</v>
      </c>
    </row>
    <row r="1423" spans="4:4" x14ac:dyDescent="0.2">
      <c r="D1423" t="e">
        <v>#VALUE!</v>
      </c>
    </row>
    <row r="1424" spans="4:4" x14ac:dyDescent="0.2">
      <c r="D1424" t="s">
        <v>3443</v>
      </c>
    </row>
    <row r="1425" spans="4:4" x14ac:dyDescent="0.2">
      <c r="D1425" t="s">
        <v>3444</v>
      </c>
    </row>
    <row r="1426" spans="4:4" x14ac:dyDescent="0.2">
      <c r="D1426" t="e">
        <v>#VALUE!</v>
      </c>
    </row>
    <row r="1427" spans="4:4" x14ac:dyDescent="0.2">
      <c r="D1427" t="s">
        <v>3445</v>
      </c>
    </row>
    <row r="1428" spans="4:4" x14ac:dyDescent="0.2">
      <c r="D1428" t="s">
        <v>3446</v>
      </c>
    </row>
    <row r="1429" spans="4:4" x14ac:dyDescent="0.2">
      <c r="D1429" t="e">
        <v>#VALUE!</v>
      </c>
    </row>
    <row r="1430" spans="4:4" x14ac:dyDescent="0.2">
      <c r="D1430" t="s">
        <v>3447</v>
      </c>
    </row>
    <row r="1431" spans="4:4" x14ac:dyDescent="0.2">
      <c r="D1431" t="s">
        <v>3448</v>
      </c>
    </row>
    <row r="1432" spans="4:4" x14ac:dyDescent="0.2">
      <c r="D1432" t="e">
        <v>#VALUE!</v>
      </c>
    </row>
    <row r="1433" spans="4:4" x14ac:dyDescent="0.2">
      <c r="D1433" t="s">
        <v>3449</v>
      </c>
    </row>
    <row r="1434" spans="4:4" x14ac:dyDescent="0.2">
      <c r="D1434" t="s">
        <v>3450</v>
      </c>
    </row>
    <row r="1435" spans="4:4" x14ac:dyDescent="0.2">
      <c r="D1435" t="e">
        <v>#VALUE!</v>
      </c>
    </row>
    <row r="1436" spans="4:4" x14ac:dyDescent="0.2">
      <c r="D1436" t="s">
        <v>3451</v>
      </c>
    </row>
    <row r="1437" spans="4:4" x14ac:dyDescent="0.2">
      <c r="D1437" t="s">
        <v>3452</v>
      </c>
    </row>
    <row r="1438" spans="4:4" x14ac:dyDescent="0.2">
      <c r="D1438" t="e">
        <v>#VALUE!</v>
      </c>
    </row>
    <row r="1439" spans="4:4" x14ac:dyDescent="0.2">
      <c r="D1439" t="s">
        <v>3453</v>
      </c>
    </row>
    <row r="1440" spans="4:4" x14ac:dyDescent="0.2">
      <c r="D1440" t="s">
        <v>3454</v>
      </c>
    </row>
    <row r="1441" spans="4:4" x14ac:dyDescent="0.2">
      <c r="D1441" t="e">
        <v>#VALUE!</v>
      </c>
    </row>
    <row r="1442" spans="4:4" x14ac:dyDescent="0.2">
      <c r="D1442" t="s">
        <v>3455</v>
      </c>
    </row>
    <row r="1443" spans="4:4" x14ac:dyDescent="0.2">
      <c r="D1443" t="s">
        <v>3456</v>
      </c>
    </row>
    <row r="1444" spans="4:4" x14ac:dyDescent="0.2">
      <c r="D1444" t="e">
        <v>#VALUE!</v>
      </c>
    </row>
    <row r="1445" spans="4:4" x14ac:dyDescent="0.2">
      <c r="D1445" t="s">
        <v>3457</v>
      </c>
    </row>
    <row r="1446" spans="4:4" x14ac:dyDescent="0.2">
      <c r="D1446" t="s">
        <v>3458</v>
      </c>
    </row>
    <row r="1447" spans="4:4" x14ac:dyDescent="0.2">
      <c r="D1447" t="e">
        <v>#VALUE!</v>
      </c>
    </row>
    <row r="1448" spans="4:4" x14ac:dyDescent="0.2">
      <c r="D1448" t="s">
        <v>3459</v>
      </c>
    </row>
    <row r="1449" spans="4:4" x14ac:dyDescent="0.2">
      <c r="D1449" t="s">
        <v>3460</v>
      </c>
    </row>
    <row r="1450" spans="4:4" x14ac:dyDescent="0.2">
      <c r="D1450" t="e">
        <v>#VALUE!</v>
      </c>
    </row>
    <row r="1451" spans="4:4" x14ac:dyDescent="0.2">
      <c r="D1451" t="s">
        <v>3461</v>
      </c>
    </row>
    <row r="1452" spans="4:4" x14ac:dyDescent="0.2">
      <c r="D1452" t="s">
        <v>3462</v>
      </c>
    </row>
    <row r="1453" spans="4:4" x14ac:dyDescent="0.2">
      <c r="D1453" t="e">
        <v>#VALUE!</v>
      </c>
    </row>
    <row r="1454" spans="4:4" x14ac:dyDescent="0.2">
      <c r="D1454" t="s">
        <v>3463</v>
      </c>
    </row>
    <row r="1455" spans="4:4" x14ac:dyDescent="0.2">
      <c r="D1455" t="s">
        <v>3464</v>
      </c>
    </row>
    <row r="1456" spans="4:4" x14ac:dyDescent="0.2">
      <c r="D1456" t="e">
        <v>#VALUE!</v>
      </c>
    </row>
    <row r="1457" spans="4:4" x14ac:dyDescent="0.2">
      <c r="D1457" t="s">
        <v>3465</v>
      </c>
    </row>
    <row r="1458" spans="4:4" x14ac:dyDescent="0.2">
      <c r="D1458" t="s">
        <v>3466</v>
      </c>
    </row>
    <row r="1459" spans="4:4" x14ac:dyDescent="0.2">
      <c r="D1459" t="e">
        <v>#VALUE!</v>
      </c>
    </row>
    <row r="1460" spans="4:4" x14ac:dyDescent="0.2">
      <c r="D1460" t="s">
        <v>3467</v>
      </c>
    </row>
    <row r="1461" spans="4:4" x14ac:dyDescent="0.2">
      <c r="D1461" t="s">
        <v>3468</v>
      </c>
    </row>
    <row r="1462" spans="4:4" x14ac:dyDescent="0.2">
      <c r="D1462" t="e">
        <v>#VALUE!</v>
      </c>
    </row>
    <row r="1463" spans="4:4" x14ac:dyDescent="0.2">
      <c r="D1463" t="s">
        <v>3469</v>
      </c>
    </row>
    <row r="1464" spans="4:4" x14ac:dyDescent="0.2">
      <c r="D1464" t="s">
        <v>3470</v>
      </c>
    </row>
    <row r="1465" spans="4:4" x14ac:dyDescent="0.2">
      <c r="D1465" t="e">
        <v>#VALUE!</v>
      </c>
    </row>
    <row r="1466" spans="4:4" x14ac:dyDescent="0.2">
      <c r="D1466" t="s">
        <v>3471</v>
      </c>
    </row>
    <row r="1467" spans="4:4" x14ac:dyDescent="0.2">
      <c r="D1467" t="s">
        <v>3472</v>
      </c>
    </row>
    <row r="1468" spans="4:4" x14ac:dyDescent="0.2">
      <c r="D1468" t="e">
        <v>#VALUE!</v>
      </c>
    </row>
    <row r="1469" spans="4:4" x14ac:dyDescent="0.2">
      <c r="D1469" t="s">
        <v>3473</v>
      </c>
    </row>
    <row r="1470" spans="4:4" x14ac:dyDescent="0.2">
      <c r="D1470" t="s">
        <v>3474</v>
      </c>
    </row>
    <row r="1471" spans="4:4" x14ac:dyDescent="0.2">
      <c r="D1471" t="e">
        <v>#VALUE!</v>
      </c>
    </row>
    <row r="1472" spans="4:4" x14ac:dyDescent="0.2">
      <c r="D1472" t="s">
        <v>3475</v>
      </c>
    </row>
    <row r="1473" spans="4:4" x14ac:dyDescent="0.2">
      <c r="D1473" t="s">
        <v>3476</v>
      </c>
    </row>
    <row r="1474" spans="4:4" x14ac:dyDescent="0.2">
      <c r="D1474" t="e">
        <v>#VALUE!</v>
      </c>
    </row>
    <row r="1475" spans="4:4" x14ac:dyDescent="0.2">
      <c r="D1475" t="s">
        <v>3477</v>
      </c>
    </row>
    <row r="1476" spans="4:4" x14ac:dyDescent="0.2">
      <c r="D1476" t="s">
        <v>3478</v>
      </c>
    </row>
    <row r="1477" spans="4:4" x14ac:dyDescent="0.2">
      <c r="D1477" t="e">
        <v>#VALUE!</v>
      </c>
    </row>
    <row r="1478" spans="4:4" x14ac:dyDescent="0.2">
      <c r="D1478" t="s">
        <v>3479</v>
      </c>
    </row>
    <row r="1479" spans="4:4" x14ac:dyDescent="0.2">
      <c r="D1479" t="s">
        <v>3480</v>
      </c>
    </row>
    <row r="1480" spans="4:4" x14ac:dyDescent="0.2">
      <c r="D1480" t="e">
        <v>#VALUE!</v>
      </c>
    </row>
    <row r="1481" spans="4:4" x14ac:dyDescent="0.2">
      <c r="D1481" t="s">
        <v>3481</v>
      </c>
    </row>
    <row r="1482" spans="4:4" x14ac:dyDescent="0.2">
      <c r="D1482" t="s">
        <v>3482</v>
      </c>
    </row>
    <row r="1483" spans="4:4" x14ac:dyDescent="0.2">
      <c r="D1483" t="e">
        <v>#VALUE!</v>
      </c>
    </row>
    <row r="1484" spans="4:4" x14ac:dyDescent="0.2">
      <c r="D1484" t="s">
        <v>3483</v>
      </c>
    </row>
    <row r="1485" spans="4:4" x14ac:dyDescent="0.2">
      <c r="D1485" t="s">
        <v>3484</v>
      </c>
    </row>
    <row r="1486" spans="4:4" x14ac:dyDescent="0.2">
      <c r="D1486" t="e">
        <v>#VALUE!</v>
      </c>
    </row>
    <row r="1487" spans="4:4" x14ac:dyDescent="0.2">
      <c r="D1487" t="s">
        <v>3485</v>
      </c>
    </row>
    <row r="1488" spans="4:4" x14ac:dyDescent="0.2">
      <c r="D1488" t="s">
        <v>3486</v>
      </c>
    </row>
    <row r="1489" spans="4:4" x14ac:dyDescent="0.2">
      <c r="D1489" t="e">
        <v>#VALUE!</v>
      </c>
    </row>
    <row r="1490" spans="4:4" x14ac:dyDescent="0.2">
      <c r="D1490" t="s">
        <v>3487</v>
      </c>
    </row>
    <row r="1491" spans="4:4" x14ac:dyDescent="0.2">
      <c r="D1491" t="s">
        <v>3488</v>
      </c>
    </row>
    <row r="1492" spans="4:4" x14ac:dyDescent="0.2">
      <c r="D1492" t="e">
        <v>#VALUE!</v>
      </c>
    </row>
    <row r="1493" spans="4:4" x14ac:dyDescent="0.2">
      <c r="D1493" t="s">
        <v>3489</v>
      </c>
    </row>
    <row r="1494" spans="4:4" x14ac:dyDescent="0.2">
      <c r="D1494" t="s">
        <v>3490</v>
      </c>
    </row>
    <row r="1495" spans="4:4" x14ac:dyDescent="0.2">
      <c r="D1495" t="e">
        <v>#VALUE!</v>
      </c>
    </row>
    <row r="1496" spans="4:4" x14ac:dyDescent="0.2">
      <c r="D1496" t="s">
        <v>3491</v>
      </c>
    </row>
    <row r="1497" spans="4:4" x14ac:dyDescent="0.2">
      <c r="D1497" t="s">
        <v>3492</v>
      </c>
    </row>
    <row r="1498" spans="4:4" x14ac:dyDescent="0.2">
      <c r="D1498" t="e">
        <v>#VALUE!</v>
      </c>
    </row>
    <row r="1499" spans="4:4" x14ac:dyDescent="0.2">
      <c r="D1499" t="s">
        <v>3493</v>
      </c>
    </row>
    <row r="1500" spans="4:4" x14ac:dyDescent="0.2">
      <c r="D1500" t="s">
        <v>3494</v>
      </c>
    </row>
    <row r="1501" spans="4:4" x14ac:dyDescent="0.2">
      <c r="D1501" t="e">
        <v>#VALUE!</v>
      </c>
    </row>
    <row r="1502" spans="4:4" x14ac:dyDescent="0.2">
      <c r="D1502" t="s">
        <v>3495</v>
      </c>
    </row>
    <row r="1503" spans="4:4" x14ac:dyDescent="0.2">
      <c r="D1503" t="s">
        <v>3496</v>
      </c>
    </row>
    <row r="1504" spans="4:4" x14ac:dyDescent="0.2">
      <c r="D1504" t="e">
        <v>#VALUE!</v>
      </c>
    </row>
    <row r="1505" spans="4:4" x14ac:dyDescent="0.2">
      <c r="D1505" t="s">
        <v>3497</v>
      </c>
    </row>
    <row r="1506" spans="4:4" x14ac:dyDescent="0.2">
      <c r="D1506" t="s">
        <v>3498</v>
      </c>
    </row>
    <row r="1507" spans="4:4" x14ac:dyDescent="0.2">
      <c r="D1507" t="e">
        <v>#VALUE!</v>
      </c>
    </row>
    <row r="1508" spans="4:4" x14ac:dyDescent="0.2">
      <c r="D1508" t="s">
        <v>3499</v>
      </c>
    </row>
    <row r="1509" spans="4:4" x14ac:dyDescent="0.2">
      <c r="D1509" t="s">
        <v>3500</v>
      </c>
    </row>
    <row r="1510" spans="4:4" x14ac:dyDescent="0.2">
      <c r="D1510" t="e">
        <v>#VALUE!</v>
      </c>
    </row>
    <row r="1511" spans="4:4" x14ac:dyDescent="0.2">
      <c r="D1511" t="s">
        <v>3501</v>
      </c>
    </row>
    <row r="1512" spans="4:4" x14ac:dyDescent="0.2">
      <c r="D1512" t="s">
        <v>3502</v>
      </c>
    </row>
    <row r="1513" spans="4:4" x14ac:dyDescent="0.2">
      <c r="D1513" t="e">
        <v>#VALUE!</v>
      </c>
    </row>
    <row r="1514" spans="4:4" x14ac:dyDescent="0.2">
      <c r="D1514" t="s">
        <v>3503</v>
      </c>
    </row>
    <row r="1515" spans="4:4" x14ac:dyDescent="0.2">
      <c r="D1515" t="s">
        <v>3504</v>
      </c>
    </row>
    <row r="1516" spans="4:4" x14ac:dyDescent="0.2">
      <c r="D1516" t="e">
        <v>#VALUE!</v>
      </c>
    </row>
    <row r="1517" spans="4:4" x14ac:dyDescent="0.2">
      <c r="D1517" t="s">
        <v>3505</v>
      </c>
    </row>
    <row r="1518" spans="4:4" x14ac:dyDescent="0.2">
      <c r="D1518" t="s">
        <v>3506</v>
      </c>
    </row>
    <row r="1519" spans="4:4" x14ac:dyDescent="0.2">
      <c r="D1519" t="e">
        <v>#VALUE!</v>
      </c>
    </row>
    <row r="1520" spans="4:4" x14ac:dyDescent="0.2">
      <c r="D1520" t="s">
        <v>3507</v>
      </c>
    </row>
    <row r="1521" spans="4:4" x14ac:dyDescent="0.2">
      <c r="D1521" t="s">
        <v>3508</v>
      </c>
    </row>
    <row r="1522" spans="4:4" x14ac:dyDescent="0.2">
      <c r="D1522" t="e">
        <v>#VALUE!</v>
      </c>
    </row>
    <row r="1523" spans="4:4" x14ac:dyDescent="0.2">
      <c r="D1523" t="s">
        <v>3509</v>
      </c>
    </row>
    <row r="1524" spans="4:4" x14ac:dyDescent="0.2">
      <c r="D1524" t="s">
        <v>3510</v>
      </c>
    </row>
    <row r="1525" spans="4:4" x14ac:dyDescent="0.2">
      <c r="D1525" t="e">
        <v>#VALUE!</v>
      </c>
    </row>
    <row r="1526" spans="4:4" x14ac:dyDescent="0.2">
      <c r="D1526" t="s">
        <v>3511</v>
      </c>
    </row>
    <row r="1527" spans="4:4" x14ac:dyDescent="0.2">
      <c r="D1527" t="s">
        <v>3512</v>
      </c>
    </row>
    <row r="1528" spans="4:4" x14ac:dyDescent="0.2">
      <c r="D1528" t="e">
        <v>#VALUE!</v>
      </c>
    </row>
    <row r="1529" spans="4:4" x14ac:dyDescent="0.2">
      <c r="D1529" t="s">
        <v>3513</v>
      </c>
    </row>
    <row r="1530" spans="4:4" x14ac:dyDescent="0.2">
      <c r="D1530" t="s">
        <v>3514</v>
      </c>
    </row>
    <row r="1531" spans="4:4" x14ac:dyDescent="0.2">
      <c r="D1531" t="e">
        <v>#VALUE!</v>
      </c>
    </row>
    <row r="1532" spans="4:4" x14ac:dyDescent="0.2">
      <c r="D1532" t="s">
        <v>3515</v>
      </c>
    </row>
    <row r="1533" spans="4:4" x14ac:dyDescent="0.2">
      <c r="D1533" t="s">
        <v>3516</v>
      </c>
    </row>
    <row r="1534" spans="4:4" x14ac:dyDescent="0.2">
      <c r="D1534" t="e">
        <v>#VALUE!</v>
      </c>
    </row>
    <row r="1535" spans="4:4" x14ac:dyDescent="0.2">
      <c r="D1535" t="s">
        <v>3517</v>
      </c>
    </row>
    <row r="1536" spans="4:4" x14ac:dyDescent="0.2">
      <c r="D1536" t="s">
        <v>3518</v>
      </c>
    </row>
    <row r="1537" spans="4:4" x14ac:dyDescent="0.2">
      <c r="D1537" t="e">
        <v>#VALUE!</v>
      </c>
    </row>
    <row r="1538" spans="4:4" x14ac:dyDescent="0.2">
      <c r="D1538" t="s">
        <v>3519</v>
      </c>
    </row>
    <row r="1539" spans="4:4" x14ac:dyDescent="0.2">
      <c r="D1539" t="s">
        <v>3520</v>
      </c>
    </row>
    <row r="1540" spans="4:4" x14ac:dyDescent="0.2">
      <c r="D1540" t="e">
        <v>#VALUE!</v>
      </c>
    </row>
    <row r="1541" spans="4:4" x14ac:dyDescent="0.2">
      <c r="D1541" t="s">
        <v>3521</v>
      </c>
    </row>
    <row r="1542" spans="4:4" x14ac:dyDescent="0.2">
      <c r="D1542" t="s">
        <v>3522</v>
      </c>
    </row>
    <row r="1543" spans="4:4" x14ac:dyDescent="0.2">
      <c r="D1543" t="e">
        <v>#VALUE!</v>
      </c>
    </row>
    <row r="1544" spans="4:4" x14ac:dyDescent="0.2">
      <c r="D1544" t="s">
        <v>3523</v>
      </c>
    </row>
    <row r="1545" spans="4:4" x14ac:dyDescent="0.2">
      <c r="D1545" t="s">
        <v>3524</v>
      </c>
    </row>
    <row r="1546" spans="4:4" x14ac:dyDescent="0.2">
      <c r="D1546" t="e">
        <v>#VALUE!</v>
      </c>
    </row>
    <row r="1547" spans="4:4" x14ac:dyDescent="0.2">
      <c r="D1547" t="s">
        <v>3525</v>
      </c>
    </row>
    <row r="1548" spans="4:4" x14ac:dyDescent="0.2">
      <c r="D1548" t="s">
        <v>3526</v>
      </c>
    </row>
    <row r="1549" spans="4:4" x14ac:dyDescent="0.2">
      <c r="D1549" t="e">
        <v>#VALUE!</v>
      </c>
    </row>
    <row r="1550" spans="4:4" x14ac:dyDescent="0.2">
      <c r="D1550" t="s">
        <v>3527</v>
      </c>
    </row>
    <row r="1551" spans="4:4" x14ac:dyDescent="0.2">
      <c r="D1551" t="s">
        <v>3528</v>
      </c>
    </row>
    <row r="1552" spans="4:4" x14ac:dyDescent="0.2">
      <c r="D1552" t="e">
        <v>#VALUE!</v>
      </c>
    </row>
    <row r="1553" spans="4:4" x14ac:dyDescent="0.2">
      <c r="D1553" t="s">
        <v>3529</v>
      </c>
    </row>
    <row r="1554" spans="4:4" x14ac:dyDescent="0.2">
      <c r="D1554" t="s">
        <v>3530</v>
      </c>
    </row>
    <row r="1555" spans="4:4" x14ac:dyDescent="0.2">
      <c r="D1555" t="e">
        <v>#VALUE!</v>
      </c>
    </row>
    <row r="1556" spans="4:4" x14ac:dyDescent="0.2">
      <c r="D1556" t="s">
        <v>3531</v>
      </c>
    </row>
    <row r="1557" spans="4:4" x14ac:dyDescent="0.2">
      <c r="D1557" t="s">
        <v>3532</v>
      </c>
    </row>
    <row r="1558" spans="4:4" x14ac:dyDescent="0.2">
      <c r="D1558" t="e">
        <v>#VALUE!</v>
      </c>
    </row>
    <row r="1559" spans="4:4" x14ac:dyDescent="0.2">
      <c r="D1559" t="s">
        <v>3533</v>
      </c>
    </row>
    <row r="1560" spans="4:4" x14ac:dyDescent="0.2">
      <c r="D1560" t="s">
        <v>3534</v>
      </c>
    </row>
    <row r="1561" spans="4:4" x14ac:dyDescent="0.2">
      <c r="D1561" t="e">
        <v>#VALUE!</v>
      </c>
    </row>
    <row r="1562" spans="4:4" x14ac:dyDescent="0.2">
      <c r="D1562" t="s">
        <v>3535</v>
      </c>
    </row>
    <row r="1563" spans="4:4" x14ac:dyDescent="0.2">
      <c r="D1563" t="s">
        <v>3536</v>
      </c>
    </row>
    <row r="1564" spans="4:4" x14ac:dyDescent="0.2">
      <c r="D1564" t="e">
        <v>#VALUE!</v>
      </c>
    </row>
    <row r="1565" spans="4:4" x14ac:dyDescent="0.2">
      <c r="D1565" t="s">
        <v>3537</v>
      </c>
    </row>
    <row r="1566" spans="4:4" x14ac:dyDescent="0.2">
      <c r="D1566" t="s">
        <v>3538</v>
      </c>
    </row>
    <row r="1567" spans="4:4" x14ac:dyDescent="0.2">
      <c r="D1567" t="e">
        <v>#VALUE!</v>
      </c>
    </row>
    <row r="1568" spans="4:4" x14ac:dyDescent="0.2">
      <c r="D1568" t="s">
        <v>3539</v>
      </c>
    </row>
    <row r="1569" spans="4:4" x14ac:dyDescent="0.2">
      <c r="D1569" t="s">
        <v>3540</v>
      </c>
    </row>
    <row r="1570" spans="4:4" x14ac:dyDescent="0.2">
      <c r="D1570" t="e">
        <v>#VALUE!</v>
      </c>
    </row>
    <row r="1571" spans="4:4" x14ac:dyDescent="0.2">
      <c r="D1571" t="s">
        <v>3541</v>
      </c>
    </row>
    <row r="1572" spans="4:4" x14ac:dyDescent="0.2">
      <c r="D1572" t="s">
        <v>3542</v>
      </c>
    </row>
    <row r="1573" spans="4:4" x14ac:dyDescent="0.2">
      <c r="D1573" t="e">
        <v>#VALUE!</v>
      </c>
    </row>
    <row r="1574" spans="4:4" x14ac:dyDescent="0.2">
      <c r="D1574" t="s">
        <v>3543</v>
      </c>
    </row>
    <row r="1575" spans="4:4" x14ac:dyDescent="0.2">
      <c r="D1575" t="s">
        <v>3544</v>
      </c>
    </row>
    <row r="1576" spans="4:4" x14ac:dyDescent="0.2">
      <c r="D1576" t="e">
        <v>#VALUE!</v>
      </c>
    </row>
    <row r="1577" spans="4:4" x14ac:dyDescent="0.2">
      <c r="D1577" t="s">
        <v>3545</v>
      </c>
    </row>
    <row r="1578" spans="4:4" x14ac:dyDescent="0.2">
      <c r="D1578" t="s">
        <v>3546</v>
      </c>
    </row>
    <row r="1579" spans="4:4" x14ac:dyDescent="0.2">
      <c r="D1579" t="e">
        <v>#VALUE!</v>
      </c>
    </row>
    <row r="1580" spans="4:4" x14ac:dyDescent="0.2">
      <c r="D1580" t="s">
        <v>3547</v>
      </c>
    </row>
    <row r="1581" spans="4:4" x14ac:dyDescent="0.2">
      <c r="D1581" t="s">
        <v>3548</v>
      </c>
    </row>
    <row r="1582" spans="4:4" x14ac:dyDescent="0.2">
      <c r="D1582" t="e">
        <v>#VALUE!</v>
      </c>
    </row>
    <row r="1583" spans="4:4" x14ac:dyDescent="0.2">
      <c r="D1583" t="s">
        <v>3549</v>
      </c>
    </row>
    <row r="1584" spans="4:4" x14ac:dyDescent="0.2">
      <c r="D1584" t="s">
        <v>3550</v>
      </c>
    </row>
    <row r="1585" spans="4:4" x14ac:dyDescent="0.2">
      <c r="D1585" t="e">
        <v>#VALUE!</v>
      </c>
    </row>
    <row r="1586" spans="4:4" x14ac:dyDescent="0.2">
      <c r="D1586" t="s">
        <v>3551</v>
      </c>
    </row>
    <row r="1587" spans="4:4" x14ac:dyDescent="0.2">
      <c r="D1587" t="s">
        <v>3552</v>
      </c>
    </row>
    <row r="1588" spans="4:4" x14ac:dyDescent="0.2">
      <c r="D1588" t="e">
        <v>#VALUE!</v>
      </c>
    </row>
    <row r="1589" spans="4:4" x14ac:dyDescent="0.2">
      <c r="D1589" t="s">
        <v>3553</v>
      </c>
    </row>
    <row r="1590" spans="4:4" x14ac:dyDescent="0.2">
      <c r="D1590" t="s">
        <v>3554</v>
      </c>
    </row>
    <row r="1591" spans="4:4" x14ac:dyDescent="0.2">
      <c r="D1591" t="e">
        <v>#VALUE!</v>
      </c>
    </row>
    <row r="1592" spans="4:4" x14ac:dyDescent="0.2">
      <c r="D1592" t="s">
        <v>3555</v>
      </c>
    </row>
    <row r="1593" spans="4:4" x14ac:dyDescent="0.2">
      <c r="D1593" t="s">
        <v>3556</v>
      </c>
    </row>
    <row r="1594" spans="4:4" x14ac:dyDescent="0.2">
      <c r="D1594" t="e">
        <v>#VALUE!</v>
      </c>
    </row>
    <row r="1595" spans="4:4" x14ac:dyDescent="0.2">
      <c r="D1595" t="s">
        <v>3557</v>
      </c>
    </row>
    <row r="1596" spans="4:4" x14ac:dyDescent="0.2">
      <c r="D1596" t="s">
        <v>3558</v>
      </c>
    </row>
    <row r="1597" spans="4:4" x14ac:dyDescent="0.2">
      <c r="D1597" t="e">
        <v>#VALUE!</v>
      </c>
    </row>
    <row r="1598" spans="4:4" x14ac:dyDescent="0.2">
      <c r="D1598" t="s">
        <v>3559</v>
      </c>
    </row>
    <row r="1599" spans="4:4" x14ac:dyDescent="0.2">
      <c r="D1599" t="s">
        <v>3560</v>
      </c>
    </row>
    <row r="1600" spans="4:4" x14ac:dyDescent="0.2">
      <c r="D1600" t="e">
        <v>#VALUE!</v>
      </c>
    </row>
    <row r="1601" spans="4:4" x14ac:dyDescent="0.2">
      <c r="D1601" t="s">
        <v>3561</v>
      </c>
    </row>
    <row r="1602" spans="4:4" x14ac:dyDescent="0.2">
      <c r="D1602" t="s">
        <v>3562</v>
      </c>
    </row>
    <row r="1603" spans="4:4" x14ac:dyDescent="0.2">
      <c r="D1603" t="e">
        <v>#VALUE!</v>
      </c>
    </row>
    <row r="1604" spans="4:4" x14ac:dyDescent="0.2">
      <c r="D1604" t="s">
        <v>3563</v>
      </c>
    </row>
    <row r="1605" spans="4:4" x14ac:dyDescent="0.2">
      <c r="D1605" t="s">
        <v>3564</v>
      </c>
    </row>
    <row r="1606" spans="4:4" x14ac:dyDescent="0.2">
      <c r="D1606" t="e">
        <v>#VALUE!</v>
      </c>
    </row>
    <row r="1607" spans="4:4" x14ac:dyDescent="0.2">
      <c r="D1607" t="s">
        <v>3565</v>
      </c>
    </row>
    <row r="1608" spans="4:4" x14ac:dyDescent="0.2">
      <c r="D1608" t="s">
        <v>3566</v>
      </c>
    </row>
    <row r="1609" spans="4:4" x14ac:dyDescent="0.2">
      <c r="D1609" t="e">
        <v>#VALUE!</v>
      </c>
    </row>
    <row r="1610" spans="4:4" x14ac:dyDescent="0.2">
      <c r="D1610" t="s">
        <v>3567</v>
      </c>
    </row>
    <row r="1611" spans="4:4" x14ac:dyDescent="0.2">
      <c r="D1611" t="s">
        <v>3568</v>
      </c>
    </row>
    <row r="1612" spans="4:4" x14ac:dyDescent="0.2">
      <c r="D1612" t="e">
        <v>#VALUE!</v>
      </c>
    </row>
    <row r="1613" spans="4:4" x14ac:dyDescent="0.2">
      <c r="D1613" t="s">
        <v>3569</v>
      </c>
    </row>
    <row r="1614" spans="4:4" x14ac:dyDescent="0.2">
      <c r="D1614" t="s">
        <v>3570</v>
      </c>
    </row>
    <row r="1615" spans="4:4" x14ac:dyDescent="0.2">
      <c r="D1615" t="e">
        <v>#VALUE!</v>
      </c>
    </row>
    <row r="1616" spans="4:4" x14ac:dyDescent="0.2">
      <c r="D1616" t="s">
        <v>3571</v>
      </c>
    </row>
    <row r="1617" spans="4:4" x14ac:dyDescent="0.2">
      <c r="D1617" t="s">
        <v>3572</v>
      </c>
    </row>
    <row r="1618" spans="4:4" x14ac:dyDescent="0.2">
      <c r="D1618" t="e">
        <v>#VALUE!</v>
      </c>
    </row>
    <row r="1619" spans="4:4" x14ac:dyDescent="0.2">
      <c r="D1619" t="s">
        <v>3573</v>
      </c>
    </row>
    <row r="1620" spans="4:4" x14ac:dyDescent="0.2">
      <c r="D1620" t="s">
        <v>3574</v>
      </c>
    </row>
    <row r="1621" spans="4:4" x14ac:dyDescent="0.2">
      <c r="D1621" t="e">
        <v>#VALUE!</v>
      </c>
    </row>
    <row r="1622" spans="4:4" x14ac:dyDescent="0.2">
      <c r="D1622" t="s">
        <v>3575</v>
      </c>
    </row>
    <row r="1623" spans="4:4" x14ac:dyDescent="0.2">
      <c r="D1623" t="s">
        <v>3576</v>
      </c>
    </row>
    <row r="1624" spans="4:4" x14ac:dyDescent="0.2">
      <c r="D1624" t="e">
        <v>#VALUE!</v>
      </c>
    </row>
    <row r="1625" spans="4:4" x14ac:dyDescent="0.2">
      <c r="D1625" t="s">
        <v>3577</v>
      </c>
    </row>
    <row r="1626" spans="4:4" x14ac:dyDescent="0.2">
      <c r="D1626" t="s">
        <v>3578</v>
      </c>
    </row>
    <row r="1627" spans="4:4" x14ac:dyDescent="0.2">
      <c r="D1627" t="e">
        <v>#VALUE!</v>
      </c>
    </row>
    <row r="1628" spans="4:4" x14ac:dyDescent="0.2">
      <c r="D1628" t="s">
        <v>3579</v>
      </c>
    </row>
    <row r="1629" spans="4:4" x14ac:dyDescent="0.2">
      <c r="D1629" t="s">
        <v>3580</v>
      </c>
    </row>
    <row r="1630" spans="4:4" x14ac:dyDescent="0.2">
      <c r="D1630" t="e">
        <v>#VALUE!</v>
      </c>
    </row>
    <row r="1631" spans="4:4" x14ac:dyDescent="0.2">
      <c r="D1631" t="s">
        <v>3581</v>
      </c>
    </row>
    <row r="1632" spans="4:4" x14ac:dyDescent="0.2">
      <c r="D1632" t="s">
        <v>3582</v>
      </c>
    </row>
    <row r="1633" spans="4:4" x14ac:dyDescent="0.2">
      <c r="D1633" t="e">
        <v>#VALUE!</v>
      </c>
    </row>
    <row r="1634" spans="4:4" x14ac:dyDescent="0.2">
      <c r="D1634" t="s">
        <v>3583</v>
      </c>
    </row>
    <row r="1635" spans="4:4" x14ac:dyDescent="0.2">
      <c r="D1635" t="s">
        <v>3584</v>
      </c>
    </row>
    <row r="1636" spans="4:4" x14ac:dyDescent="0.2">
      <c r="D1636" t="e">
        <v>#VALUE!</v>
      </c>
    </row>
    <row r="1637" spans="4:4" x14ac:dyDescent="0.2">
      <c r="D1637" t="s">
        <v>3585</v>
      </c>
    </row>
    <row r="1638" spans="4:4" x14ac:dyDescent="0.2">
      <c r="D1638" t="s">
        <v>3586</v>
      </c>
    </row>
    <row r="1639" spans="4:4" x14ac:dyDescent="0.2">
      <c r="D1639" t="e">
        <v>#VALUE!</v>
      </c>
    </row>
    <row r="1640" spans="4:4" x14ac:dyDescent="0.2">
      <c r="D1640" t="s">
        <v>3587</v>
      </c>
    </row>
    <row r="1641" spans="4:4" x14ac:dyDescent="0.2">
      <c r="D1641" t="s">
        <v>3588</v>
      </c>
    </row>
    <row r="1642" spans="4:4" x14ac:dyDescent="0.2">
      <c r="D1642" t="e">
        <v>#VALUE!</v>
      </c>
    </row>
    <row r="1643" spans="4:4" x14ac:dyDescent="0.2">
      <c r="D1643" t="s">
        <v>3589</v>
      </c>
    </row>
    <row r="1644" spans="4:4" x14ac:dyDescent="0.2">
      <c r="D1644" t="s">
        <v>3590</v>
      </c>
    </row>
    <row r="1645" spans="4:4" x14ac:dyDescent="0.2">
      <c r="D1645" t="e">
        <v>#VALUE!</v>
      </c>
    </row>
    <row r="1646" spans="4:4" x14ac:dyDescent="0.2">
      <c r="D1646" t="s">
        <v>3591</v>
      </c>
    </row>
    <row r="1647" spans="4:4" x14ac:dyDescent="0.2">
      <c r="D1647" t="s">
        <v>3592</v>
      </c>
    </row>
    <row r="1648" spans="4:4" x14ac:dyDescent="0.2">
      <c r="D1648" t="e">
        <v>#VALUE!</v>
      </c>
    </row>
    <row r="1649" spans="4:4" x14ac:dyDescent="0.2">
      <c r="D1649" t="s">
        <v>3593</v>
      </c>
    </row>
    <row r="1650" spans="4:4" x14ac:dyDescent="0.2">
      <c r="D1650" t="s">
        <v>3594</v>
      </c>
    </row>
    <row r="1651" spans="4:4" x14ac:dyDescent="0.2">
      <c r="D1651" t="e">
        <v>#VALUE!</v>
      </c>
    </row>
    <row r="1652" spans="4:4" x14ac:dyDescent="0.2">
      <c r="D1652" t="s">
        <v>3595</v>
      </c>
    </row>
    <row r="1653" spans="4:4" x14ac:dyDescent="0.2">
      <c r="D1653" t="s">
        <v>3596</v>
      </c>
    </row>
    <row r="1654" spans="4:4" x14ac:dyDescent="0.2">
      <c r="D1654" t="e">
        <v>#VALUE!</v>
      </c>
    </row>
    <row r="1655" spans="4:4" x14ac:dyDescent="0.2">
      <c r="D1655" t="s">
        <v>3597</v>
      </c>
    </row>
    <row r="1656" spans="4:4" x14ac:dyDescent="0.2">
      <c r="D1656" t="s">
        <v>3598</v>
      </c>
    </row>
    <row r="1657" spans="4:4" x14ac:dyDescent="0.2">
      <c r="D1657" t="e">
        <v>#VALUE!</v>
      </c>
    </row>
    <row r="1658" spans="4:4" x14ac:dyDescent="0.2">
      <c r="D1658" t="s">
        <v>3599</v>
      </c>
    </row>
    <row r="1659" spans="4:4" x14ac:dyDescent="0.2">
      <c r="D1659" t="s">
        <v>3600</v>
      </c>
    </row>
    <row r="1660" spans="4:4" x14ac:dyDescent="0.2">
      <c r="D1660" t="e">
        <v>#VALUE!</v>
      </c>
    </row>
    <row r="1661" spans="4:4" x14ac:dyDescent="0.2">
      <c r="D1661" t="s">
        <v>3601</v>
      </c>
    </row>
    <row r="1662" spans="4:4" x14ac:dyDescent="0.2">
      <c r="D1662" t="s">
        <v>3602</v>
      </c>
    </row>
    <row r="1663" spans="4:4" x14ac:dyDescent="0.2">
      <c r="D1663" t="e">
        <v>#VALUE!</v>
      </c>
    </row>
    <row r="1664" spans="4:4" x14ac:dyDescent="0.2">
      <c r="D1664" t="s">
        <v>3603</v>
      </c>
    </row>
    <row r="1665" spans="4:4" x14ac:dyDescent="0.2">
      <c r="D1665" t="s">
        <v>3604</v>
      </c>
    </row>
    <row r="1666" spans="4:4" x14ac:dyDescent="0.2">
      <c r="D1666" t="e">
        <v>#VALUE!</v>
      </c>
    </row>
    <row r="1667" spans="4:4" x14ac:dyDescent="0.2">
      <c r="D1667" t="s">
        <v>3605</v>
      </c>
    </row>
    <row r="1668" spans="4:4" x14ac:dyDescent="0.2">
      <c r="D1668" t="s">
        <v>3606</v>
      </c>
    </row>
    <row r="1669" spans="4:4" x14ac:dyDescent="0.2">
      <c r="D1669" t="e">
        <v>#VALUE!</v>
      </c>
    </row>
    <row r="1670" spans="4:4" x14ac:dyDescent="0.2">
      <c r="D1670" t="s">
        <v>3607</v>
      </c>
    </row>
    <row r="1671" spans="4:4" x14ac:dyDescent="0.2">
      <c r="D1671" t="s">
        <v>3608</v>
      </c>
    </row>
    <row r="1672" spans="4:4" x14ac:dyDescent="0.2">
      <c r="D1672" t="e">
        <v>#VALUE!</v>
      </c>
    </row>
    <row r="1673" spans="4:4" x14ac:dyDescent="0.2">
      <c r="D1673" t="s">
        <v>3609</v>
      </c>
    </row>
    <row r="1674" spans="4:4" x14ac:dyDescent="0.2">
      <c r="D1674" t="s">
        <v>3610</v>
      </c>
    </row>
    <row r="1675" spans="4:4" x14ac:dyDescent="0.2">
      <c r="D1675" t="e">
        <v>#VALUE!</v>
      </c>
    </row>
    <row r="1676" spans="4:4" x14ac:dyDescent="0.2">
      <c r="D1676" t="s">
        <v>3611</v>
      </c>
    </row>
    <row r="1677" spans="4:4" x14ac:dyDescent="0.2">
      <c r="D1677" t="s">
        <v>3612</v>
      </c>
    </row>
    <row r="1678" spans="4:4" x14ac:dyDescent="0.2">
      <c r="D1678" t="e">
        <v>#VALUE!</v>
      </c>
    </row>
    <row r="1679" spans="4:4" x14ac:dyDescent="0.2">
      <c r="D1679" t="s">
        <v>3613</v>
      </c>
    </row>
    <row r="1680" spans="4:4" x14ac:dyDescent="0.2">
      <c r="D1680" t="s">
        <v>3614</v>
      </c>
    </row>
    <row r="1681" spans="4:4" x14ac:dyDescent="0.2">
      <c r="D1681" t="e">
        <v>#VALUE!</v>
      </c>
    </row>
    <row r="1682" spans="4:4" x14ac:dyDescent="0.2">
      <c r="D1682" t="s">
        <v>3615</v>
      </c>
    </row>
    <row r="1683" spans="4:4" x14ac:dyDescent="0.2">
      <c r="D1683" t="s">
        <v>3616</v>
      </c>
    </row>
    <row r="1684" spans="4:4" x14ac:dyDescent="0.2">
      <c r="D1684" t="e">
        <v>#VALUE!</v>
      </c>
    </row>
    <row r="1685" spans="4:4" x14ac:dyDescent="0.2">
      <c r="D1685" t="s">
        <v>3617</v>
      </c>
    </row>
    <row r="1686" spans="4:4" x14ac:dyDescent="0.2">
      <c r="D1686" t="s">
        <v>3618</v>
      </c>
    </row>
    <row r="1687" spans="4:4" x14ac:dyDescent="0.2">
      <c r="D1687" t="e">
        <v>#VALUE!</v>
      </c>
    </row>
    <row r="1688" spans="4:4" x14ac:dyDescent="0.2">
      <c r="D1688" t="s">
        <v>3619</v>
      </c>
    </row>
    <row r="1689" spans="4:4" x14ac:dyDescent="0.2">
      <c r="D1689" t="s">
        <v>3620</v>
      </c>
    </row>
    <row r="1690" spans="4:4" x14ac:dyDescent="0.2">
      <c r="D1690" t="e">
        <v>#VALUE!</v>
      </c>
    </row>
    <row r="1691" spans="4:4" x14ac:dyDescent="0.2">
      <c r="D1691" t="s">
        <v>3621</v>
      </c>
    </row>
    <row r="1692" spans="4:4" x14ac:dyDescent="0.2">
      <c r="D1692" t="s">
        <v>3622</v>
      </c>
    </row>
    <row r="1693" spans="4:4" x14ac:dyDescent="0.2">
      <c r="D1693" t="e">
        <v>#VALUE!</v>
      </c>
    </row>
    <row r="1694" spans="4:4" x14ac:dyDescent="0.2">
      <c r="D1694" t="s">
        <v>3623</v>
      </c>
    </row>
    <row r="1695" spans="4:4" x14ac:dyDescent="0.2">
      <c r="D1695" t="s">
        <v>3624</v>
      </c>
    </row>
    <row r="1696" spans="4:4" x14ac:dyDescent="0.2">
      <c r="D1696" t="e">
        <v>#VALUE!</v>
      </c>
    </row>
    <row r="1697" spans="4:4" x14ac:dyDescent="0.2">
      <c r="D1697" t="s">
        <v>3625</v>
      </c>
    </row>
    <row r="1698" spans="4:4" x14ac:dyDescent="0.2">
      <c r="D1698" t="s">
        <v>3626</v>
      </c>
    </row>
    <row r="1699" spans="4:4" x14ac:dyDescent="0.2">
      <c r="D1699" t="e">
        <v>#VALUE!</v>
      </c>
    </row>
    <row r="1700" spans="4:4" x14ac:dyDescent="0.2">
      <c r="D1700" t="s">
        <v>3627</v>
      </c>
    </row>
    <row r="1701" spans="4:4" x14ac:dyDescent="0.2">
      <c r="D1701" t="s">
        <v>3628</v>
      </c>
    </row>
    <row r="1702" spans="4:4" x14ac:dyDescent="0.2">
      <c r="D1702" t="e">
        <v>#VALUE!</v>
      </c>
    </row>
    <row r="1703" spans="4:4" x14ac:dyDescent="0.2">
      <c r="D1703" t="s">
        <v>3629</v>
      </c>
    </row>
    <row r="1704" spans="4:4" x14ac:dyDescent="0.2">
      <c r="D1704" t="s">
        <v>3630</v>
      </c>
    </row>
    <row r="1705" spans="4:4" x14ac:dyDescent="0.2">
      <c r="D1705" t="e">
        <v>#VALUE!</v>
      </c>
    </row>
    <row r="1706" spans="4:4" x14ac:dyDescent="0.2">
      <c r="D1706" t="s">
        <v>3631</v>
      </c>
    </row>
    <row r="1707" spans="4:4" x14ac:dyDescent="0.2">
      <c r="D1707" t="s">
        <v>3632</v>
      </c>
    </row>
    <row r="1708" spans="4:4" x14ac:dyDescent="0.2">
      <c r="D1708" t="e">
        <v>#VALUE!</v>
      </c>
    </row>
    <row r="1709" spans="4:4" x14ac:dyDescent="0.2">
      <c r="D1709" t="s">
        <v>3633</v>
      </c>
    </row>
    <row r="1710" spans="4:4" x14ac:dyDescent="0.2">
      <c r="D1710" t="s">
        <v>3634</v>
      </c>
    </row>
    <row r="1711" spans="4:4" x14ac:dyDescent="0.2">
      <c r="D1711" t="e">
        <v>#VALUE!</v>
      </c>
    </row>
    <row r="1712" spans="4:4" x14ac:dyDescent="0.2">
      <c r="D1712" t="s">
        <v>3635</v>
      </c>
    </row>
    <row r="1713" spans="4:4" x14ac:dyDescent="0.2">
      <c r="D1713" t="s">
        <v>3636</v>
      </c>
    </row>
    <row r="1714" spans="4:4" x14ac:dyDescent="0.2">
      <c r="D1714" t="e">
        <v>#VALUE!</v>
      </c>
    </row>
    <row r="1715" spans="4:4" x14ac:dyDescent="0.2">
      <c r="D1715" t="s">
        <v>3637</v>
      </c>
    </row>
    <row r="1716" spans="4:4" x14ac:dyDescent="0.2">
      <c r="D1716" t="s">
        <v>3638</v>
      </c>
    </row>
    <row r="1717" spans="4:4" x14ac:dyDescent="0.2">
      <c r="D1717" t="e">
        <v>#VALUE!</v>
      </c>
    </row>
    <row r="1718" spans="4:4" x14ac:dyDescent="0.2">
      <c r="D1718" t="s">
        <v>3639</v>
      </c>
    </row>
    <row r="1719" spans="4:4" x14ac:dyDescent="0.2">
      <c r="D1719" t="s">
        <v>3640</v>
      </c>
    </row>
    <row r="1720" spans="4:4" x14ac:dyDescent="0.2">
      <c r="D1720" t="e">
        <v>#VALUE!</v>
      </c>
    </row>
    <row r="1721" spans="4:4" x14ac:dyDescent="0.2">
      <c r="D1721" t="s">
        <v>3641</v>
      </c>
    </row>
    <row r="1722" spans="4:4" x14ac:dyDescent="0.2">
      <c r="D1722" t="s">
        <v>3642</v>
      </c>
    </row>
    <row r="1723" spans="4:4" x14ac:dyDescent="0.2">
      <c r="D1723" t="e">
        <v>#VALUE!</v>
      </c>
    </row>
    <row r="1724" spans="4:4" x14ac:dyDescent="0.2">
      <c r="D1724" t="s">
        <v>3643</v>
      </c>
    </row>
    <row r="1725" spans="4:4" x14ac:dyDescent="0.2">
      <c r="D1725" t="s">
        <v>3644</v>
      </c>
    </row>
    <row r="1726" spans="4:4" x14ac:dyDescent="0.2">
      <c r="D1726" t="e">
        <v>#VALUE!</v>
      </c>
    </row>
    <row r="1727" spans="4:4" x14ac:dyDescent="0.2">
      <c r="D1727" t="s">
        <v>3645</v>
      </c>
    </row>
    <row r="1728" spans="4:4" x14ac:dyDescent="0.2">
      <c r="D1728" t="s">
        <v>3646</v>
      </c>
    </row>
    <row r="1729" spans="4:4" x14ac:dyDescent="0.2">
      <c r="D1729" t="e">
        <v>#VALUE!</v>
      </c>
    </row>
    <row r="1730" spans="4:4" x14ac:dyDescent="0.2">
      <c r="D1730" t="s">
        <v>3647</v>
      </c>
    </row>
    <row r="1731" spans="4:4" x14ac:dyDescent="0.2">
      <c r="D1731" t="s">
        <v>3648</v>
      </c>
    </row>
    <row r="1732" spans="4:4" x14ac:dyDescent="0.2">
      <c r="D1732" t="e">
        <v>#VALUE!</v>
      </c>
    </row>
    <row r="1733" spans="4:4" x14ac:dyDescent="0.2">
      <c r="D1733" t="s">
        <v>3649</v>
      </c>
    </row>
    <row r="1734" spans="4:4" x14ac:dyDescent="0.2">
      <c r="D1734" t="s">
        <v>3650</v>
      </c>
    </row>
    <row r="1735" spans="4:4" x14ac:dyDescent="0.2">
      <c r="D1735" t="e">
        <v>#VALUE!</v>
      </c>
    </row>
    <row r="1736" spans="4:4" x14ac:dyDescent="0.2">
      <c r="D1736" t="s">
        <v>3651</v>
      </c>
    </row>
    <row r="1737" spans="4:4" x14ac:dyDescent="0.2">
      <c r="D1737" t="s">
        <v>3652</v>
      </c>
    </row>
    <row r="1738" spans="4:4" x14ac:dyDescent="0.2">
      <c r="D1738" t="e">
        <v>#VALUE!</v>
      </c>
    </row>
    <row r="1739" spans="4:4" x14ac:dyDescent="0.2">
      <c r="D1739" t="s">
        <v>3653</v>
      </c>
    </row>
    <row r="1740" spans="4:4" x14ac:dyDescent="0.2">
      <c r="D1740" t="s">
        <v>3654</v>
      </c>
    </row>
    <row r="1741" spans="4:4" x14ac:dyDescent="0.2">
      <c r="D1741" t="e">
        <v>#VALUE!</v>
      </c>
    </row>
    <row r="1742" spans="4:4" x14ac:dyDescent="0.2">
      <c r="D1742" t="s">
        <v>3655</v>
      </c>
    </row>
    <row r="1743" spans="4:4" x14ac:dyDescent="0.2">
      <c r="D1743" t="s">
        <v>3656</v>
      </c>
    </row>
    <row r="1744" spans="4:4" x14ac:dyDescent="0.2">
      <c r="D1744" t="e">
        <v>#VALUE!</v>
      </c>
    </row>
    <row r="1745" spans="4:4" x14ac:dyDescent="0.2">
      <c r="D1745" t="s">
        <v>3657</v>
      </c>
    </row>
    <row r="1746" spans="4:4" x14ac:dyDescent="0.2">
      <c r="D1746" t="s">
        <v>3658</v>
      </c>
    </row>
    <row r="1747" spans="4:4" x14ac:dyDescent="0.2">
      <c r="D1747" t="e">
        <v>#VALUE!</v>
      </c>
    </row>
    <row r="1748" spans="4:4" x14ac:dyDescent="0.2">
      <c r="D1748" t="s">
        <v>3659</v>
      </c>
    </row>
    <row r="1749" spans="4:4" x14ac:dyDescent="0.2">
      <c r="D1749" t="s">
        <v>3660</v>
      </c>
    </row>
    <row r="1750" spans="4:4" x14ac:dyDescent="0.2">
      <c r="D1750" t="e">
        <v>#VALUE!</v>
      </c>
    </row>
    <row r="1751" spans="4:4" x14ac:dyDescent="0.2">
      <c r="D1751" t="s">
        <v>3661</v>
      </c>
    </row>
    <row r="1752" spans="4:4" x14ac:dyDescent="0.2">
      <c r="D1752" t="s">
        <v>3662</v>
      </c>
    </row>
    <row r="1753" spans="4:4" x14ac:dyDescent="0.2">
      <c r="D1753" t="e">
        <v>#VALUE!</v>
      </c>
    </row>
    <row r="1754" spans="4:4" x14ac:dyDescent="0.2">
      <c r="D1754" t="s">
        <v>3663</v>
      </c>
    </row>
    <row r="1755" spans="4:4" x14ac:dyDescent="0.2">
      <c r="D1755" t="s">
        <v>3664</v>
      </c>
    </row>
    <row r="1756" spans="4:4" x14ac:dyDescent="0.2">
      <c r="D1756" t="e">
        <v>#VALUE!</v>
      </c>
    </row>
    <row r="1757" spans="4:4" x14ac:dyDescent="0.2">
      <c r="D1757" t="s">
        <v>3665</v>
      </c>
    </row>
    <row r="1758" spans="4:4" x14ac:dyDescent="0.2">
      <c r="D1758" t="s">
        <v>3666</v>
      </c>
    </row>
    <row r="1759" spans="4:4" x14ac:dyDescent="0.2">
      <c r="D1759" t="e">
        <v>#VALUE!</v>
      </c>
    </row>
    <row r="1760" spans="4:4" x14ac:dyDescent="0.2">
      <c r="D1760" t="s">
        <v>3667</v>
      </c>
    </row>
    <row r="1761" spans="4:4" x14ac:dyDescent="0.2">
      <c r="D1761" t="s">
        <v>3668</v>
      </c>
    </row>
    <row r="1762" spans="4:4" x14ac:dyDescent="0.2">
      <c r="D1762" t="e">
        <v>#VALUE!</v>
      </c>
    </row>
    <row r="1763" spans="4:4" x14ac:dyDescent="0.2">
      <c r="D1763" t="s">
        <v>3669</v>
      </c>
    </row>
    <row r="1764" spans="4:4" x14ac:dyDescent="0.2">
      <c r="D1764" t="s">
        <v>3670</v>
      </c>
    </row>
    <row r="1765" spans="4:4" x14ac:dyDescent="0.2">
      <c r="D1765" t="e">
        <v>#VALUE!</v>
      </c>
    </row>
    <row r="1766" spans="4:4" x14ac:dyDescent="0.2">
      <c r="D1766" t="s">
        <v>3671</v>
      </c>
    </row>
    <row r="1767" spans="4:4" x14ac:dyDescent="0.2">
      <c r="D1767" t="s">
        <v>3672</v>
      </c>
    </row>
    <row r="1768" spans="4:4" x14ac:dyDescent="0.2">
      <c r="D1768" t="e">
        <v>#VALUE!</v>
      </c>
    </row>
    <row r="1769" spans="4:4" x14ac:dyDescent="0.2">
      <c r="D1769" t="s">
        <v>3673</v>
      </c>
    </row>
    <row r="1770" spans="4:4" x14ac:dyDescent="0.2">
      <c r="D1770" t="s">
        <v>3674</v>
      </c>
    </row>
    <row r="1771" spans="4:4" x14ac:dyDescent="0.2">
      <c r="D1771" t="e">
        <v>#VALUE!</v>
      </c>
    </row>
    <row r="1772" spans="4:4" x14ac:dyDescent="0.2">
      <c r="D1772" t="s">
        <v>3675</v>
      </c>
    </row>
    <row r="1773" spans="4:4" x14ac:dyDescent="0.2">
      <c r="D1773" t="s">
        <v>3676</v>
      </c>
    </row>
    <row r="1774" spans="4:4" x14ac:dyDescent="0.2">
      <c r="D1774" t="e">
        <v>#VALUE!</v>
      </c>
    </row>
    <row r="1775" spans="4:4" x14ac:dyDescent="0.2">
      <c r="D1775" t="s">
        <v>3677</v>
      </c>
    </row>
    <row r="1776" spans="4:4" x14ac:dyDescent="0.2">
      <c r="D1776" t="s">
        <v>3678</v>
      </c>
    </row>
    <row r="1777" spans="4:4" x14ac:dyDescent="0.2">
      <c r="D1777" t="e">
        <v>#VALUE!</v>
      </c>
    </row>
    <row r="1778" spans="4:4" x14ac:dyDescent="0.2">
      <c r="D1778" t="s">
        <v>3679</v>
      </c>
    </row>
    <row r="1779" spans="4:4" x14ac:dyDescent="0.2">
      <c r="D1779" t="s">
        <v>3680</v>
      </c>
    </row>
    <row r="1780" spans="4:4" x14ac:dyDescent="0.2">
      <c r="D1780" t="e">
        <v>#VALUE!</v>
      </c>
    </row>
    <row r="1781" spans="4:4" x14ac:dyDescent="0.2">
      <c r="D1781" t="s">
        <v>3681</v>
      </c>
    </row>
    <row r="1782" spans="4:4" x14ac:dyDescent="0.2">
      <c r="D1782" t="s">
        <v>3682</v>
      </c>
    </row>
    <row r="1783" spans="4:4" x14ac:dyDescent="0.2">
      <c r="D1783" t="e">
        <v>#VALUE!</v>
      </c>
    </row>
    <row r="1784" spans="4:4" x14ac:dyDescent="0.2">
      <c r="D1784" t="s">
        <v>3683</v>
      </c>
    </row>
    <row r="1785" spans="4:4" x14ac:dyDescent="0.2">
      <c r="D1785" t="s">
        <v>3684</v>
      </c>
    </row>
    <row r="1786" spans="4:4" x14ac:dyDescent="0.2">
      <c r="D1786" t="e">
        <v>#VALUE!</v>
      </c>
    </row>
    <row r="1787" spans="4:4" x14ac:dyDescent="0.2">
      <c r="D1787" t="s">
        <v>3685</v>
      </c>
    </row>
    <row r="1788" spans="4:4" x14ac:dyDescent="0.2">
      <c r="D1788" t="s">
        <v>3686</v>
      </c>
    </row>
    <row r="1789" spans="4:4" x14ac:dyDescent="0.2">
      <c r="D1789" t="e">
        <v>#VALUE!</v>
      </c>
    </row>
    <row r="1790" spans="4:4" x14ac:dyDescent="0.2">
      <c r="D1790" t="s">
        <v>3687</v>
      </c>
    </row>
    <row r="1791" spans="4:4" x14ac:dyDescent="0.2">
      <c r="D1791" t="s">
        <v>3688</v>
      </c>
    </row>
    <row r="1792" spans="4:4" x14ac:dyDescent="0.2">
      <c r="D1792" t="e">
        <v>#VALUE!</v>
      </c>
    </row>
    <row r="1793" spans="4:4" x14ac:dyDescent="0.2">
      <c r="D1793" t="s">
        <v>3689</v>
      </c>
    </row>
    <row r="1794" spans="4:4" x14ac:dyDescent="0.2">
      <c r="D1794" t="s">
        <v>3690</v>
      </c>
    </row>
    <row r="1795" spans="4:4" x14ac:dyDescent="0.2">
      <c r="D1795" t="e">
        <v>#VALUE!</v>
      </c>
    </row>
    <row r="1796" spans="4:4" x14ac:dyDescent="0.2">
      <c r="D1796" t="s">
        <v>3691</v>
      </c>
    </row>
    <row r="1797" spans="4:4" x14ac:dyDescent="0.2">
      <c r="D1797" t="s">
        <v>3692</v>
      </c>
    </row>
    <row r="1798" spans="4:4" x14ac:dyDescent="0.2">
      <c r="D1798" t="e">
        <v>#VALUE!</v>
      </c>
    </row>
    <row r="1799" spans="4:4" x14ac:dyDescent="0.2">
      <c r="D1799" t="s">
        <v>3693</v>
      </c>
    </row>
    <row r="1800" spans="4:4" x14ac:dyDescent="0.2">
      <c r="D1800" t="s">
        <v>3694</v>
      </c>
    </row>
    <row r="1801" spans="4:4" x14ac:dyDescent="0.2">
      <c r="D1801" t="e">
        <v>#VALUE!</v>
      </c>
    </row>
    <row r="1802" spans="4:4" x14ac:dyDescent="0.2">
      <c r="D1802" t="s">
        <v>3695</v>
      </c>
    </row>
    <row r="1803" spans="4:4" x14ac:dyDescent="0.2">
      <c r="D1803" t="s">
        <v>3696</v>
      </c>
    </row>
    <row r="1804" spans="4:4" x14ac:dyDescent="0.2">
      <c r="D1804" t="e">
        <v>#VALUE!</v>
      </c>
    </row>
    <row r="1805" spans="4:4" x14ac:dyDescent="0.2">
      <c r="D1805" t="s">
        <v>3697</v>
      </c>
    </row>
    <row r="1806" spans="4:4" x14ac:dyDescent="0.2">
      <c r="D1806" t="s">
        <v>3698</v>
      </c>
    </row>
    <row r="1807" spans="4:4" x14ac:dyDescent="0.2">
      <c r="D1807" t="e">
        <v>#VALUE!</v>
      </c>
    </row>
    <row r="1808" spans="4:4" x14ac:dyDescent="0.2">
      <c r="D1808" t="s">
        <v>3699</v>
      </c>
    </row>
    <row r="1809" spans="4:4" x14ac:dyDescent="0.2">
      <c r="D1809" t="s">
        <v>3700</v>
      </c>
    </row>
    <row r="1810" spans="4:4" x14ac:dyDescent="0.2">
      <c r="D1810" t="e">
        <v>#VALUE!</v>
      </c>
    </row>
    <row r="1811" spans="4:4" x14ac:dyDescent="0.2">
      <c r="D1811" t="s">
        <v>3701</v>
      </c>
    </row>
    <row r="1812" spans="4:4" x14ac:dyDescent="0.2">
      <c r="D1812" t="s">
        <v>3702</v>
      </c>
    </row>
    <row r="1813" spans="4:4" x14ac:dyDescent="0.2">
      <c r="D1813" t="e">
        <v>#VALUE!</v>
      </c>
    </row>
    <row r="1814" spans="4:4" x14ac:dyDescent="0.2">
      <c r="D1814" t="s">
        <v>3703</v>
      </c>
    </row>
    <row r="1815" spans="4:4" x14ac:dyDescent="0.2">
      <c r="D1815" t="s">
        <v>3704</v>
      </c>
    </row>
    <row r="1816" spans="4:4" x14ac:dyDescent="0.2">
      <c r="D1816" t="e">
        <v>#VALUE!</v>
      </c>
    </row>
    <row r="1817" spans="4:4" x14ac:dyDescent="0.2">
      <c r="D1817" t="s">
        <v>3705</v>
      </c>
    </row>
    <row r="1818" spans="4:4" x14ac:dyDescent="0.2">
      <c r="D1818" t="s">
        <v>3706</v>
      </c>
    </row>
    <row r="1819" spans="4:4" x14ac:dyDescent="0.2">
      <c r="D1819" t="e">
        <v>#VALUE!</v>
      </c>
    </row>
    <row r="1820" spans="4:4" x14ac:dyDescent="0.2">
      <c r="D1820" t="s">
        <v>3707</v>
      </c>
    </row>
    <row r="1821" spans="4:4" x14ac:dyDescent="0.2">
      <c r="D1821" t="s">
        <v>3708</v>
      </c>
    </row>
    <row r="1822" spans="4:4" x14ac:dyDescent="0.2">
      <c r="D1822" t="e">
        <v>#VALUE!</v>
      </c>
    </row>
    <row r="1823" spans="4:4" x14ac:dyDescent="0.2">
      <c r="D1823" t="s">
        <v>3709</v>
      </c>
    </row>
    <row r="1824" spans="4:4" x14ac:dyDescent="0.2">
      <c r="D1824" t="s">
        <v>3710</v>
      </c>
    </row>
    <row r="1825" spans="4:4" x14ac:dyDescent="0.2">
      <c r="D1825" t="e">
        <v>#VALUE!</v>
      </c>
    </row>
    <row r="1826" spans="4:4" x14ac:dyDescent="0.2">
      <c r="D1826" t="s">
        <v>3711</v>
      </c>
    </row>
    <row r="1827" spans="4:4" x14ac:dyDescent="0.2">
      <c r="D1827" t="s">
        <v>3712</v>
      </c>
    </row>
    <row r="1828" spans="4:4" x14ac:dyDescent="0.2">
      <c r="D1828" t="e">
        <v>#VALUE!</v>
      </c>
    </row>
    <row r="1829" spans="4:4" x14ac:dyDescent="0.2">
      <c r="D1829" t="s">
        <v>3713</v>
      </c>
    </row>
    <row r="1830" spans="4:4" x14ac:dyDescent="0.2">
      <c r="D1830" t="s">
        <v>3714</v>
      </c>
    </row>
    <row r="1831" spans="4:4" x14ac:dyDescent="0.2">
      <c r="D1831" t="e">
        <v>#VALUE!</v>
      </c>
    </row>
    <row r="1832" spans="4:4" x14ac:dyDescent="0.2">
      <c r="D1832" t="s">
        <v>3715</v>
      </c>
    </row>
    <row r="1833" spans="4:4" x14ac:dyDescent="0.2">
      <c r="D1833" t="s">
        <v>3716</v>
      </c>
    </row>
    <row r="1834" spans="4:4" x14ac:dyDescent="0.2">
      <c r="D1834" t="e">
        <v>#VALUE!</v>
      </c>
    </row>
    <row r="1835" spans="4:4" x14ac:dyDescent="0.2">
      <c r="D1835" t="s">
        <v>3717</v>
      </c>
    </row>
    <row r="1836" spans="4:4" x14ac:dyDescent="0.2">
      <c r="D1836" t="s">
        <v>3718</v>
      </c>
    </row>
    <row r="1837" spans="4:4" x14ac:dyDescent="0.2">
      <c r="D1837" t="e">
        <v>#VALUE!</v>
      </c>
    </row>
    <row r="1838" spans="4:4" x14ac:dyDescent="0.2">
      <c r="D1838" t="s">
        <v>3719</v>
      </c>
    </row>
    <row r="1839" spans="4:4" x14ac:dyDescent="0.2">
      <c r="D1839" t="s">
        <v>3720</v>
      </c>
    </row>
    <row r="1840" spans="4:4" x14ac:dyDescent="0.2">
      <c r="D1840" t="e">
        <v>#VALUE!</v>
      </c>
    </row>
    <row r="1841" spans="4:4" x14ac:dyDescent="0.2">
      <c r="D1841" t="s">
        <v>3721</v>
      </c>
    </row>
    <row r="1842" spans="4:4" x14ac:dyDescent="0.2">
      <c r="D1842" t="s">
        <v>3722</v>
      </c>
    </row>
    <row r="1843" spans="4:4" x14ac:dyDescent="0.2">
      <c r="D1843" t="e">
        <v>#VALUE!</v>
      </c>
    </row>
    <row r="1844" spans="4:4" x14ac:dyDescent="0.2">
      <c r="D1844" t="s">
        <v>3723</v>
      </c>
    </row>
    <row r="1845" spans="4:4" x14ac:dyDescent="0.2">
      <c r="D1845" t="s">
        <v>3724</v>
      </c>
    </row>
    <row r="1846" spans="4:4" x14ac:dyDescent="0.2">
      <c r="D1846" t="e">
        <v>#VALUE!</v>
      </c>
    </row>
    <row r="1847" spans="4:4" x14ac:dyDescent="0.2">
      <c r="D1847" t="s">
        <v>3725</v>
      </c>
    </row>
    <row r="1848" spans="4:4" x14ac:dyDescent="0.2">
      <c r="D1848" t="s">
        <v>3726</v>
      </c>
    </row>
    <row r="1849" spans="4:4" x14ac:dyDescent="0.2">
      <c r="D1849" t="e">
        <v>#VALUE!</v>
      </c>
    </row>
    <row r="1850" spans="4:4" x14ac:dyDescent="0.2">
      <c r="D1850" t="s">
        <v>3727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Normal="100" workbookViewId="0">
      <pane ySplit="2" topLeftCell="A3" activePane="bottomLeft" state="frozen"/>
      <selection activeCell="A18" sqref="A18"/>
      <selection pane="bottomLeft" activeCell="A18" sqref="A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7278588</v>
      </c>
      <c r="D4" s="466"/>
      <c r="E4" s="466"/>
      <c r="F4" s="466"/>
      <c r="G4" s="466"/>
      <c r="H4" s="466"/>
      <c r="I4" s="466"/>
      <c r="J4" s="467"/>
      <c r="K4" s="466"/>
      <c r="L4" s="466"/>
      <c r="M4" s="468"/>
      <c r="N4" s="469"/>
    </row>
    <row r="5" spans="1:14" x14ac:dyDescent="0.2">
      <c r="A5" s="463" t="s">
        <v>992</v>
      </c>
      <c r="B5" s="470">
        <v>120</v>
      </c>
      <c r="C5" s="465">
        <v>0</v>
      </c>
      <c r="D5" s="466"/>
      <c r="E5" s="466"/>
      <c r="F5" s="466"/>
      <c r="G5" s="466"/>
      <c r="H5" s="466"/>
      <c r="I5" s="466"/>
      <c r="J5" s="467"/>
      <c r="K5" s="471"/>
      <c r="L5" s="472"/>
      <c r="M5" s="468"/>
      <c r="N5" s="469"/>
    </row>
    <row r="6" spans="1:14" ht="13.5" customHeight="1" x14ac:dyDescent="0.2">
      <c r="A6" s="473" t="s">
        <v>417</v>
      </c>
      <c r="B6" s="470">
        <v>130</v>
      </c>
      <c r="C6" s="465">
        <v>0</v>
      </c>
      <c r="D6" s="466"/>
      <c r="E6" s="466"/>
      <c r="F6" s="466"/>
      <c r="G6" s="471"/>
      <c r="H6" s="471"/>
      <c r="I6" s="466"/>
      <c r="J6" s="474"/>
      <c r="K6" s="471"/>
      <c r="L6" s="475"/>
      <c r="M6" s="468"/>
      <c r="N6" s="469"/>
    </row>
    <row r="7" spans="1:14" ht="13.5" customHeight="1" x14ac:dyDescent="0.2">
      <c r="A7" s="473" t="s">
        <v>418</v>
      </c>
      <c r="B7" s="470">
        <v>140</v>
      </c>
      <c r="C7" s="476">
        <v>0</v>
      </c>
      <c r="D7" s="467"/>
      <c r="E7" s="467"/>
      <c r="F7" s="467"/>
      <c r="G7" s="467"/>
      <c r="H7" s="467"/>
      <c r="I7" s="467"/>
      <c r="J7" s="467"/>
      <c r="K7" s="467"/>
      <c r="L7" s="477"/>
      <c r="M7" s="468"/>
      <c r="N7" s="469"/>
    </row>
    <row r="8" spans="1:14" ht="13.5" customHeight="1" x14ac:dyDescent="0.2">
      <c r="A8" s="473" t="s">
        <v>269</v>
      </c>
      <c r="B8" s="470">
        <v>150</v>
      </c>
      <c r="C8" s="476">
        <v>1080211</v>
      </c>
      <c r="D8" s="467"/>
      <c r="E8" s="467"/>
      <c r="F8" s="467"/>
      <c r="G8" s="478"/>
      <c r="H8" s="467"/>
      <c r="I8" s="474"/>
      <c r="J8" s="474"/>
      <c r="K8" s="479"/>
      <c r="L8" s="480"/>
      <c r="M8" s="468"/>
      <c r="N8" s="469"/>
    </row>
    <row r="9" spans="1:14" ht="13.5" customHeight="1" x14ac:dyDescent="0.2">
      <c r="A9" s="473" t="s">
        <v>270</v>
      </c>
      <c r="B9" s="470">
        <v>160</v>
      </c>
      <c r="C9" s="476">
        <v>-6182</v>
      </c>
      <c r="D9" s="467"/>
      <c r="E9" s="467"/>
      <c r="F9" s="467"/>
      <c r="G9" s="467"/>
      <c r="H9" s="478"/>
      <c r="I9" s="467"/>
      <c r="J9" s="467"/>
      <c r="K9" s="467"/>
      <c r="L9" s="467"/>
      <c r="M9" s="468"/>
      <c r="N9" s="469"/>
    </row>
    <row r="10" spans="1:14" ht="13.5" customHeight="1" x14ac:dyDescent="0.2">
      <c r="A10" s="473" t="s">
        <v>991</v>
      </c>
      <c r="B10" s="470">
        <v>170</v>
      </c>
      <c r="C10" s="465">
        <v>0</v>
      </c>
      <c r="D10" s="466"/>
      <c r="E10" s="467"/>
      <c r="F10" s="466"/>
      <c r="G10" s="478"/>
      <c r="H10" s="481"/>
      <c r="I10" s="467"/>
      <c r="J10" s="467"/>
      <c r="K10" s="481"/>
      <c r="L10" s="481"/>
      <c r="M10" s="469"/>
      <c r="N10" s="469"/>
    </row>
    <row r="11" spans="1:14" ht="13.5" customHeight="1" x14ac:dyDescent="0.2">
      <c r="A11" s="473" t="s">
        <v>271</v>
      </c>
      <c r="B11" s="470">
        <v>180</v>
      </c>
      <c r="C11" s="476">
        <v>0</v>
      </c>
      <c r="D11" s="467"/>
      <c r="E11" s="467"/>
      <c r="F11" s="467"/>
      <c r="G11" s="467"/>
      <c r="H11" s="467"/>
      <c r="I11" s="478"/>
      <c r="J11" s="478"/>
      <c r="K11" s="467"/>
      <c r="L11" s="467"/>
      <c r="M11" s="469"/>
      <c r="N11" s="469"/>
    </row>
    <row r="12" spans="1:14" ht="13.5" customHeight="1" x14ac:dyDescent="0.2">
      <c r="A12" s="473" t="s">
        <v>419</v>
      </c>
      <c r="B12" s="470">
        <v>190</v>
      </c>
      <c r="C12" s="465">
        <v>0</v>
      </c>
      <c r="D12" s="466"/>
      <c r="E12" s="466"/>
      <c r="F12" s="466"/>
      <c r="G12" s="466"/>
      <c r="H12" s="466"/>
      <c r="I12" s="466"/>
      <c r="J12" s="467"/>
      <c r="K12" s="466"/>
      <c r="L12" s="466"/>
      <c r="M12" s="469"/>
      <c r="N12" s="469"/>
    </row>
    <row r="13" spans="1:14" ht="13.5" customHeight="1" thickBot="1" x14ac:dyDescent="0.25">
      <c r="A13" s="1736" t="s">
        <v>644</v>
      </c>
      <c r="B13" s="1709"/>
      <c r="C13" s="1737">
        <f>SUM(C4:C12)</f>
        <v>8352617</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0</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0</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0</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1519667</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E39+E38</f>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1519667</v>
      </c>
      <c r="N23" s="1688">
        <f>SUM(N21:N22)</f>
        <v>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v>0</v>
      </c>
      <c r="D25" s="478"/>
      <c r="E25" s="478"/>
      <c r="F25" s="478"/>
      <c r="G25" s="478"/>
      <c r="H25" s="479"/>
      <c r="I25" s="468"/>
      <c r="J25" s="478"/>
      <c r="K25" s="478"/>
      <c r="L25" s="468"/>
      <c r="M25" s="468"/>
      <c r="N25" s="468"/>
    </row>
    <row r="26" spans="1:14" x14ac:dyDescent="0.2">
      <c r="A26" s="473" t="s">
        <v>646</v>
      </c>
      <c r="B26" s="470">
        <v>420</v>
      </c>
      <c r="C26" s="467">
        <v>0</v>
      </c>
      <c r="D26" s="467"/>
      <c r="E26" s="467"/>
      <c r="F26" s="467"/>
      <c r="G26" s="467"/>
      <c r="H26" s="467"/>
      <c r="I26" s="467"/>
      <c r="J26" s="474"/>
      <c r="K26" s="467"/>
      <c r="L26" s="468"/>
      <c r="M26" s="468"/>
      <c r="N26" s="468"/>
    </row>
    <row r="27" spans="1:14" ht="13.5" customHeight="1" x14ac:dyDescent="0.2">
      <c r="A27" s="473" t="s">
        <v>647</v>
      </c>
      <c r="B27" s="470">
        <v>430</v>
      </c>
      <c r="C27" s="467">
        <v>951391</v>
      </c>
      <c r="D27" s="467"/>
      <c r="E27" s="467"/>
      <c r="F27" s="467"/>
      <c r="G27" s="467"/>
      <c r="H27" s="467"/>
      <c r="I27" s="467"/>
      <c r="J27" s="467"/>
      <c r="K27" s="467"/>
      <c r="L27" s="468"/>
      <c r="M27" s="468"/>
      <c r="N27" s="468"/>
    </row>
    <row r="28" spans="1:14" ht="13.5" customHeight="1" x14ac:dyDescent="0.2">
      <c r="A28" s="473" t="s">
        <v>648</v>
      </c>
      <c r="B28" s="470">
        <v>440</v>
      </c>
      <c r="C28" s="467">
        <v>0</v>
      </c>
      <c r="D28" s="467"/>
      <c r="E28" s="474"/>
      <c r="F28" s="467"/>
      <c r="G28" s="474"/>
      <c r="H28" s="474"/>
      <c r="I28" s="467"/>
      <c r="J28" s="467"/>
      <c r="K28" s="479"/>
      <c r="L28" s="468"/>
      <c r="M28" s="468"/>
      <c r="N28" s="468"/>
    </row>
    <row r="29" spans="1:14" ht="13.5" customHeight="1" x14ac:dyDescent="0.2">
      <c r="A29" s="473" t="s">
        <v>649</v>
      </c>
      <c r="B29" s="470">
        <v>460</v>
      </c>
      <c r="C29" s="488">
        <v>0</v>
      </c>
      <c r="D29" s="489"/>
      <c r="E29" s="474"/>
      <c r="F29" s="467"/>
      <c r="G29" s="474"/>
      <c r="H29" s="474"/>
      <c r="I29" s="474"/>
      <c r="J29" s="474"/>
      <c r="K29" s="467"/>
      <c r="L29" s="468"/>
      <c r="M29" s="468"/>
      <c r="N29" s="468"/>
    </row>
    <row r="30" spans="1:14" ht="13.5" customHeight="1" x14ac:dyDescent="0.2">
      <c r="A30" s="473" t="s">
        <v>650</v>
      </c>
      <c r="B30" s="470">
        <v>470</v>
      </c>
      <c r="C30" s="467">
        <v>1757491</v>
      </c>
      <c r="D30" s="474"/>
      <c r="E30" s="467"/>
      <c r="F30" s="467"/>
      <c r="G30" s="467"/>
      <c r="H30" s="467"/>
      <c r="I30" s="467"/>
      <c r="J30" s="467"/>
      <c r="K30" s="478"/>
      <c r="L30" s="468"/>
      <c r="M30" s="468"/>
      <c r="N30" s="468"/>
    </row>
    <row r="31" spans="1:14" ht="13.5" customHeight="1" x14ac:dyDescent="0.2">
      <c r="A31" s="473" t="s">
        <v>651</v>
      </c>
      <c r="B31" s="470">
        <v>480</v>
      </c>
      <c r="C31" s="466">
        <v>0</v>
      </c>
      <c r="D31" s="467"/>
      <c r="E31" s="467"/>
      <c r="F31" s="466"/>
      <c r="G31" s="467"/>
      <c r="H31" s="467"/>
      <c r="I31" s="467"/>
      <c r="J31" s="467"/>
      <c r="K31" s="467"/>
      <c r="L31" s="468"/>
      <c r="M31" s="468"/>
      <c r="N31" s="468"/>
    </row>
    <row r="32" spans="1:14" ht="13.5" customHeight="1" x14ac:dyDescent="0.2">
      <c r="A32" s="490" t="s">
        <v>652</v>
      </c>
      <c r="B32" s="491">
        <v>490</v>
      </c>
      <c r="C32" s="492">
        <v>0</v>
      </c>
      <c r="D32" s="492"/>
      <c r="E32" s="474"/>
      <c r="F32" s="474"/>
      <c r="G32" s="474"/>
      <c r="H32" s="474"/>
      <c r="I32" s="474"/>
      <c r="J32" s="474"/>
      <c r="K32" s="479"/>
      <c r="L32" s="468"/>
      <c r="M32" s="468"/>
      <c r="N32" s="468"/>
    </row>
    <row r="33" spans="1:14" ht="13.5" customHeight="1" x14ac:dyDescent="0.2">
      <c r="A33" s="493" t="s">
        <v>303</v>
      </c>
      <c r="B33" s="491">
        <v>493</v>
      </c>
      <c r="C33" s="467">
        <v>0</v>
      </c>
      <c r="D33" s="467"/>
      <c r="E33" s="467"/>
      <c r="F33" s="467"/>
      <c r="G33" s="467"/>
      <c r="H33" s="467"/>
      <c r="I33" s="467"/>
      <c r="J33" s="467"/>
      <c r="K33" s="467"/>
      <c r="L33" s="467"/>
      <c r="M33" s="468"/>
      <c r="N33" s="469"/>
    </row>
    <row r="34" spans="1:14" ht="13.5" customHeight="1" thickBot="1" x14ac:dyDescent="0.25">
      <c r="A34" s="1738" t="s">
        <v>654</v>
      </c>
      <c r="B34" s="1739"/>
      <c r="C34" s="1740">
        <f>SUM(C25:C33)</f>
        <v>2708882</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0</v>
      </c>
      <c r="D38" s="466"/>
      <c r="E38" s="466"/>
      <c r="F38" s="466"/>
      <c r="G38" s="466"/>
      <c r="H38" s="466"/>
      <c r="I38" s="466"/>
      <c r="J38" s="467"/>
      <c r="K38" s="466"/>
      <c r="L38" s="481"/>
      <c r="M38" s="497"/>
      <c r="N38" s="497"/>
    </row>
    <row r="39" spans="1:14" s="329" customFormat="1" ht="13.5" customHeight="1" x14ac:dyDescent="0.2">
      <c r="A39" s="496" t="s">
        <v>342</v>
      </c>
      <c r="B39" s="483">
        <v>730</v>
      </c>
      <c r="C39" s="466">
        <f>'Acct Summary 7-8'!C81-'Assets-Liab 5-6'!C38</f>
        <v>5643735</v>
      </c>
      <c r="D39" s="466"/>
      <c r="E39" s="466"/>
      <c r="F39" s="466"/>
      <c r="G39" s="466"/>
      <c r="H39" s="466"/>
      <c r="I39" s="466"/>
      <c r="J39" s="466"/>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1519667</v>
      </c>
      <c r="N40" s="497"/>
    </row>
    <row r="41" spans="1:14" ht="13.5" customHeight="1" thickBot="1" x14ac:dyDescent="0.25">
      <c r="A41" s="1736" t="s">
        <v>655</v>
      </c>
      <c r="B41" s="1706"/>
      <c r="C41" s="1688">
        <f>(SUM(C34,C37,C38,C39))</f>
        <v>8352617</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1519667</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3" activePane="bottomLeft" state="frozen"/>
      <selection activeCell="A18" sqref="A18"/>
      <selection pane="bottomLeft" activeCell="A18" sqref="A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20139791</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1362812</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671819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22174422</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6" t="s">
        <v>1173</v>
      </c>
      <c r="B10" s="1709"/>
      <c r="C10" s="1688">
        <f>SUM(C8:C9)</f>
        <v>22174422</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4814686</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16591574</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583</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21406843</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21406843</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4" t="s">
        <v>1655</v>
      </c>
      <c r="B20" s="2125"/>
      <c r="C20" s="1746">
        <f>C8-C17</f>
        <v>767579</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c r="E25" s="467"/>
      <c r="F25" s="467"/>
      <c r="G25" s="467"/>
      <c r="H25" s="467"/>
      <c r="I25" s="477"/>
      <c r="J25" s="467"/>
      <c r="K25" s="467"/>
      <c r="L25" s="524"/>
    </row>
    <row r="26" spans="1:12" s="485" customFormat="1" ht="13.5" customHeight="1" x14ac:dyDescent="0.2">
      <c r="A26" s="1489" t="s">
        <v>184</v>
      </c>
      <c r="B26" s="483">
        <v>7120</v>
      </c>
      <c r="C26" s="467">
        <v>0</v>
      </c>
      <c r="D26" s="467"/>
      <c r="E26" s="467"/>
      <c r="F26" s="467"/>
      <c r="G26" s="467"/>
      <c r="H26" s="467"/>
      <c r="I26" s="477"/>
      <c r="J26" s="467"/>
      <c r="K26" s="467"/>
      <c r="L26" s="524"/>
    </row>
    <row r="27" spans="1:12" s="485" customFormat="1" ht="13.5" customHeight="1" x14ac:dyDescent="0.2">
      <c r="A27" s="1489" t="s">
        <v>185</v>
      </c>
      <c r="B27" s="483">
        <v>7130</v>
      </c>
      <c r="C27" s="467">
        <v>0</v>
      </c>
      <c r="D27" s="467"/>
      <c r="E27" s="526"/>
      <c r="F27" s="467"/>
      <c r="G27" s="480"/>
      <c r="H27" s="480"/>
      <c r="I27" s="480"/>
      <c r="J27" s="480"/>
      <c r="K27" s="480"/>
      <c r="L27" s="524"/>
    </row>
    <row r="28" spans="1:12" s="485" customFormat="1" ht="13.5" customHeight="1" x14ac:dyDescent="0.2">
      <c r="A28" s="1489" t="s">
        <v>1398</v>
      </c>
      <c r="B28" s="483">
        <v>7140</v>
      </c>
      <c r="C28" s="467">
        <v>0</v>
      </c>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v>0</v>
      </c>
      <c r="D33" s="467"/>
      <c r="E33" s="467"/>
      <c r="F33" s="467"/>
      <c r="G33" s="477"/>
      <c r="H33" s="467"/>
      <c r="I33" s="467"/>
      <c r="J33" s="467"/>
      <c r="K33" s="467"/>
      <c r="L33" s="524"/>
    </row>
    <row r="34" spans="1:12" s="485" customFormat="1" x14ac:dyDescent="0.2">
      <c r="A34" s="1489" t="s">
        <v>1001</v>
      </c>
      <c r="B34" s="525">
        <v>7220</v>
      </c>
      <c r="C34" s="467">
        <v>0</v>
      </c>
      <c r="D34" s="467"/>
      <c r="E34" s="467"/>
      <c r="F34" s="467"/>
      <c r="G34" s="477"/>
      <c r="H34" s="478"/>
      <c r="I34" s="478"/>
      <c r="J34" s="478"/>
      <c r="K34" s="478"/>
      <c r="L34" s="524"/>
    </row>
    <row r="35" spans="1:12" s="485" customFormat="1" x14ac:dyDescent="0.2">
      <c r="A35" s="1489" t="s">
        <v>990</v>
      </c>
      <c r="B35" s="525">
        <v>7230</v>
      </c>
      <c r="C35" s="467">
        <v>0</v>
      </c>
      <c r="D35" s="467"/>
      <c r="E35" s="467"/>
      <c r="F35" s="467"/>
      <c r="G35" s="480"/>
      <c r="H35" s="467"/>
      <c r="I35" s="467"/>
      <c r="J35" s="467"/>
      <c r="K35" s="467"/>
      <c r="L35" s="524"/>
    </row>
    <row r="36" spans="1:12" s="485" customFormat="1" ht="15" x14ac:dyDescent="0.2">
      <c r="A36" s="1489" t="s">
        <v>1658</v>
      </c>
      <c r="B36" s="525">
        <v>7300</v>
      </c>
      <c r="C36" s="467">
        <v>0</v>
      </c>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c r="E42" s="467"/>
      <c r="F42" s="467"/>
      <c r="G42" s="467"/>
      <c r="H42" s="467"/>
      <c r="I42" s="480"/>
      <c r="J42" s="480"/>
      <c r="K42" s="467"/>
      <c r="L42" s="524"/>
    </row>
    <row r="43" spans="1:12" s="485" customFormat="1" ht="13.5" customHeight="1" x14ac:dyDescent="0.2">
      <c r="A43" s="1489" t="s">
        <v>373</v>
      </c>
      <c r="B43" s="483">
        <v>7990</v>
      </c>
      <c r="C43" s="467">
        <v>0</v>
      </c>
      <c r="D43" s="467"/>
      <c r="E43" s="467"/>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c r="E49" s="480"/>
      <c r="F49" s="467"/>
      <c r="G49" s="480"/>
      <c r="H49" s="480"/>
      <c r="I49" s="477"/>
      <c r="J49" s="480"/>
      <c r="K49" s="477"/>
      <c r="L49" s="524"/>
    </row>
    <row r="50" spans="1:12" s="485" customFormat="1" x14ac:dyDescent="0.2">
      <c r="A50" s="1490" t="s">
        <v>1398</v>
      </c>
      <c r="B50" s="483">
        <v>8140</v>
      </c>
      <c r="C50" s="467">
        <v>0</v>
      </c>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c r="E54" s="477"/>
      <c r="F54" s="477"/>
      <c r="G54" s="477"/>
      <c r="H54" s="530"/>
      <c r="I54" s="477"/>
      <c r="J54" s="477"/>
      <c r="K54" s="475"/>
      <c r="L54" s="524"/>
    </row>
    <row r="55" spans="1:12" s="485" customFormat="1" ht="14.25" thickTop="1" thickBot="1" x14ac:dyDescent="0.25">
      <c r="A55" s="1491" t="s">
        <v>693</v>
      </c>
      <c r="B55" s="483">
        <v>8420</v>
      </c>
      <c r="C55" s="531">
        <v>0</v>
      </c>
      <c r="D55" s="531"/>
      <c r="E55" s="477"/>
      <c r="F55" s="477"/>
      <c r="G55" s="477"/>
      <c r="H55" s="530"/>
      <c r="I55" s="477"/>
      <c r="J55" s="477"/>
      <c r="K55" s="477"/>
      <c r="L55" s="524"/>
    </row>
    <row r="56" spans="1:12" s="485" customFormat="1" ht="14.25" thickTop="1" thickBot="1" x14ac:dyDescent="0.25">
      <c r="A56" s="1490" t="s">
        <v>581</v>
      </c>
      <c r="B56" s="483">
        <v>8430</v>
      </c>
      <c r="C56" s="531">
        <v>0</v>
      </c>
      <c r="D56" s="531"/>
      <c r="E56" s="477"/>
      <c r="F56" s="477"/>
      <c r="G56" s="477"/>
      <c r="H56" s="530"/>
      <c r="I56" s="477"/>
      <c r="J56" s="477"/>
      <c r="K56" s="477"/>
      <c r="L56" s="524"/>
    </row>
    <row r="57" spans="1:12" s="485" customFormat="1" ht="14.25" thickTop="1" thickBot="1" x14ac:dyDescent="0.25">
      <c r="A57" s="1491" t="s">
        <v>578</v>
      </c>
      <c r="B57" s="483">
        <v>8440</v>
      </c>
      <c r="C57" s="531">
        <v>0</v>
      </c>
      <c r="D57" s="531"/>
      <c r="E57" s="477"/>
      <c r="F57" s="477"/>
      <c r="G57" s="477"/>
      <c r="H57" s="530"/>
      <c r="I57" s="477"/>
      <c r="J57" s="477"/>
      <c r="K57" s="477"/>
      <c r="L57" s="524"/>
    </row>
    <row r="58" spans="1:12" s="485" customFormat="1" ht="14.25" thickTop="1" thickBot="1" x14ac:dyDescent="0.25">
      <c r="A58" s="1490" t="s">
        <v>579</v>
      </c>
      <c r="B58" s="483">
        <v>8510</v>
      </c>
      <c r="C58" s="531">
        <v>0</v>
      </c>
      <c r="D58" s="531"/>
      <c r="E58" s="477"/>
      <c r="F58" s="477"/>
      <c r="G58" s="477"/>
      <c r="H58" s="530"/>
      <c r="I58" s="477"/>
      <c r="J58" s="477"/>
      <c r="K58" s="477"/>
      <c r="L58" s="524"/>
    </row>
    <row r="59" spans="1:12" s="485" customFormat="1" ht="14.25" thickTop="1" thickBot="1" x14ac:dyDescent="0.25">
      <c r="A59" s="1492" t="s">
        <v>694</v>
      </c>
      <c r="B59" s="483">
        <v>8520</v>
      </c>
      <c r="C59" s="531">
        <v>0</v>
      </c>
      <c r="D59" s="531"/>
      <c r="E59" s="477"/>
      <c r="F59" s="477"/>
      <c r="G59" s="477"/>
      <c r="H59" s="530"/>
      <c r="I59" s="477"/>
      <c r="J59" s="477"/>
      <c r="K59" s="477"/>
      <c r="L59" s="524"/>
    </row>
    <row r="60" spans="1:12" s="485" customFormat="1" ht="14.25" thickTop="1" thickBot="1" x14ac:dyDescent="0.25">
      <c r="A60" s="1490" t="s">
        <v>580</v>
      </c>
      <c r="B60" s="483">
        <v>8530</v>
      </c>
      <c r="C60" s="531">
        <v>0</v>
      </c>
      <c r="D60" s="531"/>
      <c r="E60" s="477"/>
      <c r="F60" s="477"/>
      <c r="G60" s="477"/>
      <c r="H60" s="530"/>
      <c r="I60" s="477"/>
      <c r="J60" s="477"/>
      <c r="K60" s="477"/>
      <c r="L60" s="524"/>
    </row>
    <row r="61" spans="1:12" s="485" customFormat="1" ht="14.25" thickTop="1" thickBot="1" x14ac:dyDescent="0.25">
      <c r="A61" s="1491" t="s">
        <v>743</v>
      </c>
      <c r="B61" s="483">
        <v>8540</v>
      </c>
      <c r="C61" s="531">
        <v>0</v>
      </c>
      <c r="D61" s="531"/>
      <c r="E61" s="477"/>
      <c r="F61" s="477"/>
      <c r="G61" s="477"/>
      <c r="H61" s="530"/>
      <c r="I61" s="477"/>
      <c r="J61" s="477"/>
      <c r="K61" s="477"/>
      <c r="L61" s="524"/>
    </row>
    <row r="62" spans="1:12" s="485" customFormat="1" ht="13.5" customHeight="1" thickTop="1" thickBot="1" x14ac:dyDescent="0.25">
      <c r="A62" s="1490" t="s">
        <v>744</v>
      </c>
      <c r="B62" s="483">
        <v>8610</v>
      </c>
      <c r="C62" s="531">
        <v>0</v>
      </c>
      <c r="D62" s="531"/>
      <c r="E62" s="477"/>
      <c r="F62" s="477"/>
      <c r="G62" s="477"/>
      <c r="H62" s="477"/>
      <c r="I62" s="477"/>
      <c r="J62" s="477"/>
      <c r="K62" s="477"/>
      <c r="L62" s="524"/>
    </row>
    <row r="63" spans="1:12" s="485" customFormat="1" ht="14.25" thickTop="1" thickBot="1" x14ac:dyDescent="0.25">
      <c r="A63" s="1491" t="s">
        <v>695</v>
      </c>
      <c r="B63" s="483">
        <v>8620</v>
      </c>
      <c r="C63" s="531">
        <v>0</v>
      </c>
      <c r="D63" s="531"/>
      <c r="E63" s="477"/>
      <c r="F63" s="477"/>
      <c r="G63" s="477"/>
      <c r="H63" s="477"/>
      <c r="I63" s="477"/>
      <c r="J63" s="477"/>
      <c r="K63" s="477"/>
      <c r="L63" s="524"/>
    </row>
    <row r="64" spans="1:12" s="485" customFormat="1" ht="13.5" customHeight="1" thickTop="1" thickBot="1" x14ac:dyDescent="0.25">
      <c r="A64" s="1490" t="s">
        <v>745</v>
      </c>
      <c r="B64" s="483">
        <v>8630</v>
      </c>
      <c r="C64" s="531">
        <v>0</v>
      </c>
      <c r="D64" s="531"/>
      <c r="E64" s="477"/>
      <c r="F64" s="477"/>
      <c r="G64" s="477"/>
      <c r="H64" s="477"/>
      <c r="I64" s="477"/>
      <c r="J64" s="477"/>
      <c r="K64" s="477"/>
      <c r="L64" s="524"/>
    </row>
    <row r="65" spans="1:12" s="485" customFormat="1" ht="14.25" thickTop="1" thickBot="1" x14ac:dyDescent="0.25">
      <c r="A65" s="1491" t="s">
        <v>746</v>
      </c>
      <c r="B65" s="483">
        <v>8640</v>
      </c>
      <c r="C65" s="531">
        <v>0</v>
      </c>
      <c r="D65" s="531"/>
      <c r="E65" s="477"/>
      <c r="F65" s="477"/>
      <c r="G65" s="477"/>
      <c r="H65" s="477"/>
      <c r="I65" s="477"/>
      <c r="J65" s="477"/>
      <c r="K65" s="477"/>
      <c r="L65" s="524"/>
    </row>
    <row r="66" spans="1:12" s="485" customFormat="1" ht="14.25" thickTop="1" thickBot="1" x14ac:dyDescent="0.25">
      <c r="A66" s="1490" t="s">
        <v>747</v>
      </c>
      <c r="B66" s="483">
        <v>8710</v>
      </c>
      <c r="C66" s="531">
        <v>0</v>
      </c>
      <c r="D66" s="531"/>
      <c r="E66" s="477"/>
      <c r="F66" s="477"/>
      <c r="G66" s="477"/>
      <c r="H66" s="477"/>
      <c r="I66" s="477"/>
      <c r="J66" s="477"/>
      <c r="K66" s="477"/>
      <c r="L66" s="524"/>
    </row>
    <row r="67" spans="1:12" s="485" customFormat="1" ht="14.25" thickTop="1" thickBot="1" x14ac:dyDescent="0.25">
      <c r="A67" s="1491" t="s">
        <v>696</v>
      </c>
      <c r="B67" s="483">
        <v>8720</v>
      </c>
      <c r="C67" s="531">
        <v>0</v>
      </c>
      <c r="D67" s="531"/>
      <c r="E67" s="477"/>
      <c r="F67" s="477"/>
      <c r="G67" s="477"/>
      <c r="H67" s="477"/>
      <c r="I67" s="477"/>
      <c r="J67" s="477"/>
      <c r="K67" s="477"/>
      <c r="L67" s="524"/>
    </row>
    <row r="68" spans="1:12" s="485" customFormat="1" ht="14.25" thickTop="1" thickBot="1" x14ac:dyDescent="0.25">
      <c r="A68" s="1492" t="s">
        <v>748</v>
      </c>
      <c r="B68" s="483">
        <v>8730</v>
      </c>
      <c r="C68" s="531">
        <v>0</v>
      </c>
      <c r="D68" s="531"/>
      <c r="E68" s="477"/>
      <c r="F68" s="477"/>
      <c r="G68" s="477"/>
      <c r="H68" s="477"/>
      <c r="I68" s="477"/>
      <c r="J68" s="477"/>
      <c r="K68" s="477"/>
      <c r="L68" s="524"/>
    </row>
    <row r="69" spans="1:12" s="485" customFormat="1" ht="14.25" thickTop="1" thickBot="1" x14ac:dyDescent="0.25">
      <c r="A69" s="1491" t="s">
        <v>749</v>
      </c>
      <c r="B69" s="483">
        <v>8740</v>
      </c>
      <c r="C69" s="531">
        <v>0</v>
      </c>
      <c r="D69" s="531"/>
      <c r="E69" s="477"/>
      <c r="F69" s="477"/>
      <c r="G69" s="477"/>
      <c r="H69" s="477"/>
      <c r="I69" s="477"/>
      <c r="J69" s="477"/>
      <c r="K69" s="477"/>
      <c r="L69" s="524"/>
    </row>
    <row r="70" spans="1:12" s="485" customFormat="1" ht="14.25" thickTop="1" thickBot="1" x14ac:dyDescent="0.25">
      <c r="A70" s="1490" t="s">
        <v>750</v>
      </c>
      <c r="B70" s="483">
        <v>8810</v>
      </c>
      <c r="C70" s="531">
        <v>0</v>
      </c>
      <c r="D70" s="531"/>
      <c r="E70" s="477"/>
      <c r="F70" s="477"/>
      <c r="G70" s="477"/>
      <c r="H70" s="477"/>
      <c r="I70" s="477"/>
      <c r="J70" s="477"/>
      <c r="K70" s="477"/>
      <c r="L70" s="524"/>
    </row>
    <row r="71" spans="1:12" s="485" customFormat="1" ht="14.25" thickTop="1" thickBot="1" x14ac:dyDescent="0.25">
      <c r="A71" s="1490" t="s">
        <v>754</v>
      </c>
      <c r="B71" s="483">
        <v>8820</v>
      </c>
      <c r="C71" s="531">
        <v>0</v>
      </c>
      <c r="D71" s="531"/>
      <c r="E71" s="477"/>
      <c r="F71" s="477"/>
      <c r="G71" s="477"/>
      <c r="H71" s="477"/>
      <c r="I71" s="477"/>
      <c r="J71" s="477"/>
      <c r="K71" s="477"/>
      <c r="L71" s="524"/>
    </row>
    <row r="72" spans="1:12" s="485" customFormat="1" ht="14.25" thickTop="1" thickBot="1" x14ac:dyDescent="0.25">
      <c r="A72" s="1490" t="s">
        <v>751</v>
      </c>
      <c r="B72" s="483">
        <v>8830</v>
      </c>
      <c r="C72" s="531">
        <v>0</v>
      </c>
      <c r="D72" s="531"/>
      <c r="E72" s="477"/>
      <c r="F72" s="477"/>
      <c r="G72" s="477"/>
      <c r="H72" s="477"/>
      <c r="I72" s="477"/>
      <c r="J72" s="477"/>
      <c r="K72" s="477"/>
      <c r="L72" s="524"/>
    </row>
    <row r="73" spans="1:12" s="485" customFormat="1" ht="14.25" thickTop="1" thickBot="1" x14ac:dyDescent="0.25">
      <c r="A73" s="1490" t="s">
        <v>752</v>
      </c>
      <c r="B73" s="483">
        <v>8840</v>
      </c>
      <c r="C73" s="531">
        <v>0</v>
      </c>
      <c r="D73" s="531"/>
      <c r="E73" s="477"/>
      <c r="F73" s="477"/>
      <c r="G73" s="477"/>
      <c r="H73" s="477"/>
      <c r="I73" s="477"/>
      <c r="J73" s="477"/>
      <c r="K73" s="480"/>
      <c r="L73" s="524"/>
    </row>
    <row r="74" spans="1:12" s="485" customFormat="1" ht="14.25" thickTop="1" thickBot="1" x14ac:dyDescent="0.25">
      <c r="A74" s="1490" t="s">
        <v>375</v>
      </c>
      <c r="B74" s="483">
        <v>8910</v>
      </c>
      <c r="C74" s="531">
        <v>0</v>
      </c>
      <c r="D74" s="531"/>
      <c r="E74" s="480"/>
      <c r="F74" s="530"/>
      <c r="G74" s="530"/>
      <c r="H74" s="530"/>
      <c r="I74" s="480"/>
      <c r="J74" s="480"/>
      <c r="K74" s="530"/>
      <c r="L74" s="524"/>
    </row>
    <row r="75" spans="1:12" s="485" customFormat="1" ht="14.25" thickTop="1" thickBot="1" x14ac:dyDescent="0.25">
      <c r="A75" s="1493" t="s">
        <v>439</v>
      </c>
      <c r="B75" s="483">
        <v>8990</v>
      </c>
      <c r="C75" s="531">
        <v>0</v>
      </c>
      <c r="D75" s="531"/>
      <c r="E75" s="530"/>
      <c r="F75" s="532"/>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767579</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4876156</v>
      </c>
      <c r="D79" s="535"/>
      <c r="E79" s="535"/>
      <c r="F79" s="535"/>
      <c r="G79" s="535"/>
      <c r="H79" s="535"/>
      <c r="I79" s="535"/>
      <c r="J79" s="535"/>
      <c r="K79" s="535"/>
      <c r="L79" s="347"/>
    </row>
    <row r="80" spans="1:12" x14ac:dyDescent="0.2">
      <c r="A80" s="2126" t="s">
        <v>1793</v>
      </c>
      <c r="B80" s="2127"/>
      <c r="C80" s="467"/>
      <c r="D80" s="467"/>
      <c r="E80" s="467"/>
      <c r="F80" s="467"/>
      <c r="G80" s="467"/>
      <c r="H80" s="467"/>
      <c r="I80" s="467"/>
      <c r="J80" s="467"/>
      <c r="K80" s="467"/>
      <c r="L80" s="347"/>
    </row>
    <row r="81" spans="1:12" ht="13.5" thickBot="1" x14ac:dyDescent="0.25">
      <c r="A81" s="2118" t="s">
        <v>1948</v>
      </c>
      <c r="B81" s="2119"/>
      <c r="C81" s="1688">
        <f>(SUM(C78:C80))</f>
        <v>5643735</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767579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0.13600549990387573</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51" activePane="bottomLeft" state="frozen"/>
      <selection activeCell="A18" sqref="A18"/>
      <selection pane="bottomLeft" activeCell="C65" sqref="C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1800</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0</v>
      </c>
      <c r="D5" s="481"/>
      <c r="E5" s="466"/>
      <c r="F5" s="548"/>
      <c r="G5" s="466"/>
      <c r="H5" s="466"/>
      <c r="I5" s="466"/>
      <c r="J5" s="467"/>
      <c r="K5" s="466"/>
    </row>
    <row r="6" spans="1:12" ht="15" x14ac:dyDescent="0.2">
      <c r="A6" s="463" t="s">
        <v>1662</v>
      </c>
      <c r="B6" s="470">
        <v>1130</v>
      </c>
      <c r="C6" s="466">
        <v>0</v>
      </c>
      <c r="D6" s="466"/>
      <c r="E6" s="475"/>
      <c r="F6" s="475"/>
      <c r="G6" s="468"/>
      <c r="H6" s="468"/>
      <c r="I6" s="468"/>
      <c r="J6" s="468"/>
      <c r="K6" s="468"/>
    </row>
    <row r="7" spans="1:12" x14ac:dyDescent="0.2">
      <c r="A7" s="463" t="s">
        <v>110</v>
      </c>
      <c r="B7" s="549">
        <v>1140</v>
      </c>
      <c r="C7" s="466">
        <v>0</v>
      </c>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c r="E14" s="466"/>
      <c r="F14" s="466"/>
      <c r="G14" s="466"/>
      <c r="H14" s="466"/>
      <c r="I14" s="466"/>
      <c r="J14" s="467"/>
      <c r="K14" s="466"/>
    </row>
    <row r="15" spans="1:12" ht="12.75" customHeight="1" x14ac:dyDescent="0.2">
      <c r="A15" s="463" t="s">
        <v>95</v>
      </c>
      <c r="B15" s="470">
        <v>1220</v>
      </c>
      <c r="C15" s="551">
        <v>0</v>
      </c>
      <c r="D15" s="466"/>
      <c r="E15" s="466"/>
      <c r="F15" s="466"/>
      <c r="G15" s="466"/>
      <c r="H15" s="466"/>
      <c r="I15" s="466"/>
      <c r="J15" s="467"/>
      <c r="K15" s="466"/>
    </row>
    <row r="16" spans="1:12" ht="15" customHeight="1" x14ac:dyDescent="0.2">
      <c r="A16" s="463" t="s">
        <v>1663</v>
      </c>
      <c r="B16" s="549">
        <v>1230</v>
      </c>
      <c r="C16" s="551">
        <v>0</v>
      </c>
      <c r="D16" s="466"/>
      <c r="E16" s="466"/>
      <c r="F16" s="466"/>
      <c r="G16" s="466"/>
      <c r="H16" s="466"/>
      <c r="I16" s="466"/>
      <c r="J16" s="467"/>
      <c r="K16" s="466"/>
    </row>
    <row r="17" spans="1:11" ht="12.75" customHeight="1" x14ac:dyDescent="0.2">
      <c r="A17" s="463" t="s">
        <v>807</v>
      </c>
      <c r="B17" s="470">
        <v>1290</v>
      </c>
      <c r="C17" s="551">
        <v>0</v>
      </c>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36412</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2009074</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3805</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2049291</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73901</v>
      </c>
      <c r="D65" s="466"/>
      <c r="E65" s="466"/>
      <c r="F65" s="467"/>
      <c r="G65" s="466"/>
      <c r="H65" s="466"/>
      <c r="I65" s="466"/>
      <c r="J65" s="467"/>
      <c r="K65" s="466"/>
    </row>
    <row r="66" spans="1:11" ht="12.75" customHeight="1" x14ac:dyDescent="0.2">
      <c r="A66" s="463" t="s">
        <v>679</v>
      </c>
      <c r="B66" s="470">
        <v>1520</v>
      </c>
      <c r="C66" s="466">
        <v>0</v>
      </c>
      <c r="D66" s="466"/>
      <c r="E66" s="466"/>
      <c r="F66" s="466"/>
      <c r="G66" s="466"/>
      <c r="H66" s="466"/>
      <c r="I66" s="466"/>
      <c r="J66" s="467"/>
      <c r="K66" s="466"/>
    </row>
    <row r="67" spans="1:11" ht="12.75" customHeight="1" thickBot="1" x14ac:dyDescent="0.25">
      <c r="A67" s="1708" t="s">
        <v>486</v>
      </c>
      <c r="B67" s="1709"/>
      <c r="C67" s="1688">
        <f>SUM(C65:C66)</f>
        <v>73901</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0</v>
      </c>
      <c r="D77" s="466"/>
      <c r="E77" s="468"/>
      <c r="F77" s="468"/>
      <c r="G77" s="468"/>
      <c r="H77" s="468"/>
      <c r="I77" s="468"/>
      <c r="J77" s="468"/>
      <c r="K77" s="468"/>
    </row>
    <row r="78" spans="1:11" ht="12.75" customHeight="1" x14ac:dyDescent="0.2">
      <c r="A78" s="463" t="s">
        <v>76</v>
      </c>
      <c r="B78" s="470">
        <v>1719</v>
      </c>
      <c r="C78" s="551">
        <v>0</v>
      </c>
      <c r="D78" s="466"/>
      <c r="E78" s="468"/>
      <c r="F78" s="468"/>
      <c r="G78" s="468"/>
      <c r="H78" s="468"/>
      <c r="I78" s="468"/>
      <c r="J78" s="468"/>
      <c r="K78" s="468"/>
    </row>
    <row r="79" spans="1:11" ht="12.75" customHeight="1" x14ac:dyDescent="0.2">
      <c r="A79" s="463" t="s">
        <v>550</v>
      </c>
      <c r="B79" s="470">
        <v>1720</v>
      </c>
      <c r="C79" s="551">
        <v>0</v>
      </c>
      <c r="D79" s="466"/>
      <c r="E79" s="468"/>
      <c r="F79" s="468"/>
      <c r="G79" s="468"/>
      <c r="H79" s="468"/>
      <c r="I79" s="468"/>
      <c r="J79" s="468"/>
      <c r="K79" s="468"/>
    </row>
    <row r="80" spans="1:11" ht="12.75" customHeight="1" x14ac:dyDescent="0.2">
      <c r="A80" s="463" t="s">
        <v>551</v>
      </c>
      <c r="B80" s="470">
        <v>1730</v>
      </c>
      <c r="C80" s="551">
        <v>0</v>
      </c>
      <c r="D80" s="466"/>
      <c r="E80" s="468"/>
      <c r="F80" s="468"/>
      <c r="G80" s="468"/>
      <c r="H80" s="468"/>
      <c r="I80" s="468"/>
      <c r="J80" s="468"/>
      <c r="K80" s="468"/>
    </row>
    <row r="81" spans="1:11" ht="12.75" customHeight="1" x14ac:dyDescent="0.2">
      <c r="A81" s="463" t="s">
        <v>26</v>
      </c>
      <c r="B81" s="470">
        <v>1790</v>
      </c>
      <c r="C81" s="551">
        <v>0</v>
      </c>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c r="E95" s="521"/>
      <c r="F95" s="521"/>
      <c r="G95" s="521"/>
      <c r="H95" s="521"/>
      <c r="I95" s="521"/>
      <c r="J95" s="521"/>
      <c r="K95" s="521"/>
    </row>
    <row r="96" spans="1:11" ht="12.75" customHeight="1" x14ac:dyDescent="0.2">
      <c r="A96" s="463" t="s">
        <v>391</v>
      </c>
      <c r="B96" s="470">
        <v>1920</v>
      </c>
      <c r="C96" s="551">
        <v>905</v>
      </c>
      <c r="D96" s="551"/>
      <c r="E96" s="479"/>
      <c r="F96" s="478"/>
      <c r="G96" s="478"/>
      <c r="H96" s="478"/>
      <c r="I96" s="478"/>
      <c r="J96" s="478"/>
      <c r="K96" s="478"/>
    </row>
    <row r="97" spans="1:12" ht="12.75" customHeight="1" x14ac:dyDescent="0.2">
      <c r="A97" s="1495" t="s">
        <v>244</v>
      </c>
      <c r="B97" s="559">
        <v>1930</v>
      </c>
      <c r="C97" s="489">
        <v>0</v>
      </c>
      <c r="D97" s="467"/>
      <c r="E97" s="474"/>
      <c r="F97" s="467"/>
      <c r="G97" s="467"/>
      <c r="H97" s="467"/>
      <c r="I97" s="467"/>
      <c r="J97" s="467"/>
      <c r="K97" s="467"/>
    </row>
    <row r="98" spans="1:12" ht="12.75" customHeight="1" x14ac:dyDescent="0.2">
      <c r="A98" s="463" t="s">
        <v>189</v>
      </c>
      <c r="B98" s="470">
        <v>1940</v>
      </c>
      <c r="C98" s="489">
        <v>17997278</v>
      </c>
      <c r="D98" s="466"/>
      <c r="E98" s="512"/>
      <c r="F98" s="466"/>
      <c r="G98" s="512"/>
      <c r="H98" s="512"/>
      <c r="I98" s="510"/>
      <c r="J98" s="512"/>
      <c r="K98" s="512"/>
    </row>
    <row r="99" spans="1:12" ht="12.75" customHeight="1" x14ac:dyDescent="0.2">
      <c r="A99" s="463" t="s">
        <v>821</v>
      </c>
      <c r="B99" s="470">
        <v>1950</v>
      </c>
      <c r="C99" s="489">
        <v>2639</v>
      </c>
      <c r="D99" s="466"/>
      <c r="E99" s="466"/>
      <c r="F99" s="466"/>
      <c r="G99" s="466"/>
      <c r="H99" s="466"/>
      <c r="I99" s="468"/>
      <c r="J99" s="467"/>
      <c r="K99" s="466"/>
    </row>
    <row r="100" spans="1:12" ht="12.75" customHeight="1" x14ac:dyDescent="0.2">
      <c r="A100" s="463" t="s">
        <v>245</v>
      </c>
      <c r="B100" s="470">
        <v>1960</v>
      </c>
      <c r="C100" s="489">
        <v>0</v>
      </c>
      <c r="D100" s="489"/>
      <c r="E100" s="489"/>
      <c r="F100" s="489"/>
      <c r="G100" s="489"/>
      <c r="H100" s="489"/>
      <c r="I100" s="467"/>
      <c r="J100" s="489"/>
      <c r="K100" s="467"/>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0</v>
      </c>
      <c r="D104" s="466"/>
      <c r="E104" s="481"/>
      <c r="F104" s="467"/>
      <c r="G104" s="467"/>
      <c r="H104" s="466"/>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c r="E106" s="467"/>
      <c r="F106" s="467"/>
      <c r="G106" s="467"/>
      <c r="H106" s="467"/>
      <c r="I106" s="521"/>
      <c r="J106" s="467"/>
      <c r="K106" s="467"/>
    </row>
    <row r="107" spans="1:12" ht="12.75" customHeight="1" x14ac:dyDescent="0.2">
      <c r="A107" s="463" t="s">
        <v>78</v>
      </c>
      <c r="B107" s="470">
        <v>1999</v>
      </c>
      <c r="C107" s="551">
        <v>15777</v>
      </c>
      <c r="D107" s="466"/>
      <c r="E107" s="466"/>
      <c r="F107" s="466"/>
      <c r="G107" s="466"/>
      <c r="H107" s="466"/>
      <c r="I107" s="466"/>
      <c r="J107" s="467"/>
      <c r="K107" s="466"/>
    </row>
    <row r="108" spans="1:12" ht="12.75" customHeight="1" thickBot="1" x14ac:dyDescent="0.25">
      <c r="A108" s="1708" t="s">
        <v>487</v>
      </c>
      <c r="B108" s="1712"/>
      <c r="C108" s="1707">
        <f>SUM(C95:C107)</f>
        <v>18016599</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20139791</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c r="E111" s="561"/>
      <c r="F111" s="481"/>
      <c r="G111" s="481"/>
      <c r="H111" s="561"/>
      <c r="I111" s="468"/>
      <c r="J111" s="468"/>
      <c r="K111" s="468"/>
    </row>
    <row r="112" spans="1:12" ht="12.75" customHeight="1" x14ac:dyDescent="0.2">
      <c r="A112" s="463" t="s">
        <v>824</v>
      </c>
      <c r="B112" s="470">
        <v>2200</v>
      </c>
      <c r="C112" s="551">
        <v>0</v>
      </c>
      <c r="D112" s="466"/>
      <c r="E112" s="561"/>
      <c r="F112" s="466"/>
      <c r="G112" s="466"/>
      <c r="H112" s="561"/>
      <c r="I112" s="468"/>
      <c r="J112" s="468"/>
      <c r="K112" s="468"/>
      <c r="L112" s="552"/>
    </row>
    <row r="113" spans="1:11" ht="12.75" customHeight="1" x14ac:dyDescent="0.2">
      <c r="A113" s="463" t="s">
        <v>28</v>
      </c>
      <c r="B113" s="470">
        <v>2300</v>
      </c>
      <c r="C113" s="551">
        <v>0</v>
      </c>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1362812</v>
      </c>
      <c r="D117" s="481"/>
      <c r="E117" s="466"/>
      <c r="F117" s="481"/>
      <c r="G117" s="481"/>
      <c r="H117" s="466"/>
      <c r="I117" s="468"/>
      <c r="J117" s="467"/>
      <c r="K117" s="466"/>
    </row>
    <row r="118" spans="1:11" ht="12.75" customHeight="1" x14ac:dyDescent="0.2">
      <c r="A118" s="463" t="s">
        <v>1797</v>
      </c>
      <c r="B118" s="562">
        <v>3002</v>
      </c>
      <c r="C118" s="551">
        <v>0</v>
      </c>
      <c r="D118" s="466"/>
      <c r="E118" s="466"/>
      <c r="F118" s="466"/>
      <c r="G118" s="466"/>
      <c r="H118" s="466"/>
      <c r="I118" s="468"/>
      <c r="J118" s="467"/>
      <c r="K118" s="466"/>
    </row>
    <row r="119" spans="1:11" ht="12.75" customHeight="1" x14ac:dyDescent="0.2">
      <c r="A119" s="463" t="s">
        <v>1798</v>
      </c>
      <c r="B119" s="562">
        <v>3005</v>
      </c>
      <c r="C119" s="551">
        <v>0</v>
      </c>
      <c r="D119" s="466"/>
      <c r="E119" s="466"/>
      <c r="F119" s="466"/>
      <c r="G119" s="466"/>
      <c r="H119" s="466"/>
      <c r="I119" s="468"/>
      <c r="J119" s="467"/>
      <c r="K119" s="466"/>
    </row>
    <row r="120" spans="1:11" ht="12.75" customHeight="1" x14ac:dyDescent="0.2">
      <c r="A120" s="1930" t="s">
        <v>1934</v>
      </c>
      <c r="B120" s="562">
        <v>3030</v>
      </c>
      <c r="C120" s="551">
        <v>0</v>
      </c>
      <c r="D120" s="466"/>
      <c r="E120" s="466"/>
      <c r="F120" s="466"/>
      <c r="G120" s="466"/>
      <c r="H120" s="466"/>
      <c r="I120" s="468"/>
      <c r="J120" s="467"/>
      <c r="K120" s="466"/>
    </row>
    <row r="121" spans="1:11" x14ac:dyDescent="0.2">
      <c r="A121" s="1496" t="s">
        <v>1799</v>
      </c>
      <c r="B121" s="564">
        <v>3099</v>
      </c>
      <c r="C121" s="551">
        <v>0</v>
      </c>
      <c r="D121" s="466"/>
      <c r="E121" s="466"/>
      <c r="F121" s="466"/>
      <c r="G121" s="466"/>
      <c r="H121" s="466"/>
      <c r="I121" s="468"/>
      <c r="J121" s="467"/>
      <c r="K121" s="466"/>
    </row>
    <row r="122" spans="1:11" ht="12.6" customHeight="1" thickBot="1" x14ac:dyDescent="0.25">
      <c r="A122" s="1708" t="s">
        <v>488</v>
      </c>
      <c r="B122" s="1719"/>
      <c r="C122" s="1707">
        <f t="shared" ref="C122:H122" si="5">SUM(C117:C121)</f>
        <v>1362812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c r="G125" s="468"/>
      <c r="H125" s="468"/>
      <c r="I125" s="468"/>
      <c r="J125" s="468"/>
      <c r="K125" s="468"/>
    </row>
    <row r="126" spans="1:11" ht="12.75" customHeight="1" x14ac:dyDescent="0.2">
      <c r="A126" s="463" t="s">
        <v>1446</v>
      </c>
      <c r="B126" s="562">
        <v>3105</v>
      </c>
      <c r="C126" s="466">
        <v>0</v>
      </c>
      <c r="D126" s="561"/>
      <c r="E126" s="468"/>
      <c r="F126" s="466"/>
      <c r="G126" s="468"/>
      <c r="H126" s="468"/>
      <c r="I126" s="468"/>
      <c r="J126" s="468"/>
      <c r="K126" s="468"/>
    </row>
    <row r="127" spans="1:11" ht="12.75" customHeight="1" x14ac:dyDescent="0.2">
      <c r="A127" s="463" t="s">
        <v>867</v>
      </c>
      <c r="B127" s="562">
        <v>3110</v>
      </c>
      <c r="C127" s="551">
        <v>0</v>
      </c>
      <c r="D127" s="466"/>
      <c r="E127" s="468"/>
      <c r="F127" s="466"/>
      <c r="G127" s="468"/>
      <c r="H127" s="468"/>
      <c r="I127" s="468"/>
      <c r="J127" s="468"/>
      <c r="K127" s="468"/>
    </row>
    <row r="128" spans="1:11" ht="12.75" customHeight="1" x14ac:dyDescent="0.2">
      <c r="A128" s="463" t="s">
        <v>105</v>
      </c>
      <c r="B128" s="562">
        <v>3120</v>
      </c>
      <c r="C128" s="466">
        <v>0</v>
      </c>
      <c r="D128" s="561"/>
      <c r="E128" s="468"/>
      <c r="F128" s="466"/>
      <c r="G128" s="468"/>
      <c r="H128" s="468"/>
      <c r="I128" s="468"/>
      <c r="J128" s="468"/>
      <c r="K128" s="468"/>
    </row>
    <row r="129" spans="1:11" ht="12.75" customHeight="1" x14ac:dyDescent="0.2">
      <c r="A129" s="463" t="s">
        <v>1447</v>
      </c>
      <c r="B129" s="562">
        <v>3130</v>
      </c>
      <c r="C129" s="466">
        <v>0</v>
      </c>
      <c r="D129" s="561"/>
      <c r="E129" s="468"/>
      <c r="F129" s="466"/>
      <c r="G129" s="468"/>
      <c r="H129" s="468"/>
      <c r="I129" s="468"/>
      <c r="J129" s="468"/>
      <c r="K129" s="468"/>
    </row>
    <row r="130" spans="1:11" ht="12.75" customHeight="1" x14ac:dyDescent="0.2">
      <c r="A130" s="463" t="s">
        <v>137</v>
      </c>
      <c r="B130" s="562">
        <v>3145</v>
      </c>
      <c r="C130" s="466">
        <v>0</v>
      </c>
      <c r="D130" s="561"/>
      <c r="E130" s="468"/>
      <c r="F130" s="466"/>
      <c r="G130" s="468"/>
      <c r="H130" s="468"/>
      <c r="I130" s="468"/>
      <c r="J130" s="468"/>
      <c r="K130" s="468"/>
    </row>
    <row r="131" spans="1:11" ht="12.75" customHeight="1" x14ac:dyDescent="0.2">
      <c r="A131" s="463" t="s">
        <v>66</v>
      </c>
      <c r="B131" s="562">
        <v>3199</v>
      </c>
      <c r="C131" s="551">
        <v>0</v>
      </c>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c r="E134" s="561"/>
      <c r="F134" s="468"/>
      <c r="G134" s="466"/>
      <c r="H134" s="468"/>
      <c r="I134" s="468"/>
      <c r="J134" s="468"/>
      <c r="K134" s="468"/>
    </row>
    <row r="135" spans="1:11" ht="12.75" customHeight="1" x14ac:dyDescent="0.2">
      <c r="A135" s="463" t="s">
        <v>669</v>
      </c>
      <c r="B135" s="562">
        <v>3220</v>
      </c>
      <c r="C135" s="551">
        <v>0</v>
      </c>
      <c r="D135" s="466"/>
      <c r="E135" s="561"/>
      <c r="F135" s="468"/>
      <c r="G135" s="467"/>
      <c r="H135" s="468"/>
      <c r="I135" s="468"/>
      <c r="J135" s="468"/>
      <c r="K135" s="468"/>
    </row>
    <row r="136" spans="1:11" ht="12.75" customHeight="1" x14ac:dyDescent="0.2">
      <c r="A136" s="463" t="s">
        <v>249</v>
      </c>
      <c r="B136" s="562">
        <v>3225</v>
      </c>
      <c r="C136" s="551">
        <v>0</v>
      </c>
      <c r="D136" s="466"/>
      <c r="E136" s="561"/>
      <c r="F136" s="468"/>
      <c r="G136" s="467"/>
      <c r="H136" s="468"/>
      <c r="I136" s="468"/>
      <c r="J136" s="468"/>
      <c r="K136" s="468"/>
    </row>
    <row r="137" spans="1:11" ht="12.75" customHeight="1" x14ac:dyDescent="0.2">
      <c r="A137" s="463" t="s">
        <v>600</v>
      </c>
      <c r="B137" s="562">
        <v>3235</v>
      </c>
      <c r="C137" s="489">
        <v>0</v>
      </c>
      <c r="D137" s="467"/>
      <c r="E137" s="561"/>
      <c r="F137" s="468"/>
      <c r="G137" s="467"/>
      <c r="H137" s="468"/>
      <c r="I137" s="468"/>
      <c r="J137" s="468"/>
      <c r="K137" s="468"/>
    </row>
    <row r="138" spans="1:11" ht="12.75" customHeight="1" x14ac:dyDescent="0.2">
      <c r="A138" s="463" t="s">
        <v>601</v>
      </c>
      <c r="B138" s="562">
        <v>3240</v>
      </c>
      <c r="C138" s="489">
        <v>0</v>
      </c>
      <c r="D138" s="467"/>
      <c r="E138" s="561"/>
      <c r="F138" s="468"/>
      <c r="G138" s="467"/>
      <c r="H138" s="468"/>
      <c r="I138" s="468"/>
      <c r="J138" s="468"/>
      <c r="K138" s="468"/>
    </row>
    <row r="139" spans="1:11" ht="12.75" customHeight="1" x14ac:dyDescent="0.2">
      <c r="A139" s="463" t="s">
        <v>602</v>
      </c>
      <c r="B139" s="562">
        <v>3270</v>
      </c>
      <c r="C139" s="489">
        <v>0</v>
      </c>
      <c r="D139" s="467"/>
      <c r="E139" s="561"/>
      <c r="F139" s="468"/>
      <c r="G139" s="467"/>
      <c r="H139" s="468"/>
      <c r="I139" s="468"/>
      <c r="J139" s="468"/>
      <c r="K139" s="468"/>
    </row>
    <row r="140" spans="1:11" ht="12.75" customHeight="1" x14ac:dyDescent="0.2">
      <c r="A140" s="463" t="s">
        <v>67</v>
      </c>
      <c r="B140" s="562">
        <v>3299</v>
      </c>
      <c r="C140" s="551">
        <v>0</v>
      </c>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0</v>
      </c>
      <c r="D146" s="570"/>
      <c r="E146" s="509"/>
      <c r="F146" s="468"/>
      <c r="G146" s="571"/>
      <c r="H146" s="468"/>
      <c r="I146" s="468"/>
      <c r="J146" s="468"/>
      <c r="K146" s="468"/>
    </row>
    <row r="147" spans="1:11" ht="12.75" customHeight="1" thickBot="1" x14ac:dyDescent="0.25">
      <c r="A147" s="1499" t="s">
        <v>922</v>
      </c>
      <c r="B147" s="572">
        <v>3365</v>
      </c>
      <c r="C147" s="573">
        <v>0</v>
      </c>
      <c r="D147" s="532"/>
      <c r="E147" s="561"/>
      <c r="F147" s="468"/>
      <c r="G147" s="532"/>
      <c r="H147" s="468"/>
      <c r="I147" s="468"/>
      <c r="J147" s="468"/>
      <c r="K147" s="468"/>
    </row>
    <row r="148" spans="1:11" ht="12.75" customHeight="1" thickTop="1" thickBot="1" x14ac:dyDescent="0.25">
      <c r="A148" s="1500" t="s">
        <v>138</v>
      </c>
      <c r="B148" s="574">
        <v>3370</v>
      </c>
      <c r="C148" s="573">
        <v>0</v>
      </c>
      <c r="D148" s="573"/>
      <c r="E148" s="509"/>
      <c r="F148" s="468"/>
      <c r="G148" s="468"/>
      <c r="H148" s="468"/>
      <c r="I148" s="468"/>
      <c r="J148" s="468"/>
      <c r="K148" s="468"/>
    </row>
    <row r="149" spans="1:11" ht="12.75" customHeight="1" thickTop="1" thickBot="1" x14ac:dyDescent="0.25">
      <c r="A149" s="1500" t="s">
        <v>767</v>
      </c>
      <c r="B149" s="574">
        <v>3410</v>
      </c>
      <c r="C149" s="575">
        <v>0</v>
      </c>
      <c r="D149" s="576"/>
      <c r="E149" s="577"/>
      <c r="F149" s="530"/>
      <c r="G149" s="530"/>
      <c r="H149" s="530"/>
      <c r="I149" s="530"/>
      <c r="J149" s="530"/>
      <c r="K149" s="530"/>
    </row>
    <row r="150" spans="1:11" ht="12.75" customHeight="1" thickTop="1" thickBot="1" x14ac:dyDescent="0.25">
      <c r="A150" s="1500" t="s">
        <v>68</v>
      </c>
      <c r="B150" s="574">
        <v>3499</v>
      </c>
      <c r="C150" s="575">
        <v>0</v>
      </c>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c r="E152" s="561"/>
      <c r="F152" s="466"/>
      <c r="G152" s="467"/>
      <c r="H152" s="468"/>
      <c r="I152" s="468"/>
      <c r="J152" s="468"/>
      <c r="K152" s="468"/>
    </row>
    <row r="153" spans="1:11" ht="12.75" customHeight="1" x14ac:dyDescent="0.2">
      <c r="A153" s="463" t="s">
        <v>1057</v>
      </c>
      <c r="B153" s="562">
        <v>3510</v>
      </c>
      <c r="C153" s="551">
        <v>0</v>
      </c>
      <c r="D153" s="466"/>
      <c r="E153" s="561"/>
      <c r="F153" s="466"/>
      <c r="G153" s="467"/>
      <c r="H153" s="468"/>
      <c r="I153" s="468"/>
      <c r="J153" s="468"/>
      <c r="K153" s="468"/>
    </row>
    <row r="154" spans="1:11" ht="12.75" customHeight="1" x14ac:dyDescent="0.2">
      <c r="A154" s="463" t="s">
        <v>69</v>
      </c>
      <c r="B154" s="562">
        <v>3599</v>
      </c>
      <c r="C154" s="551">
        <v>0</v>
      </c>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c r="E157" s="561"/>
      <c r="F157" s="578"/>
      <c r="G157" s="578"/>
      <c r="H157" s="468"/>
      <c r="I157" s="468"/>
      <c r="J157" s="468"/>
      <c r="K157" s="468"/>
    </row>
    <row r="158" spans="1:11" ht="12.75" customHeight="1" thickTop="1" thickBot="1" x14ac:dyDescent="0.25">
      <c r="A158" s="1500" t="s">
        <v>1000</v>
      </c>
      <c r="B158" s="574">
        <v>3695</v>
      </c>
      <c r="C158" s="576">
        <v>0</v>
      </c>
      <c r="D158" s="468"/>
      <c r="E158" s="561"/>
      <c r="F158" s="576"/>
      <c r="G158" s="576"/>
      <c r="H158" s="468"/>
      <c r="I158" s="468"/>
      <c r="J158" s="468"/>
      <c r="K158" s="468"/>
    </row>
    <row r="159" spans="1:11" ht="12.75" customHeight="1" thickTop="1" thickBot="1" x14ac:dyDescent="0.25">
      <c r="A159" s="1500" t="s">
        <v>1051</v>
      </c>
      <c r="B159" s="574">
        <v>3705</v>
      </c>
      <c r="C159" s="576">
        <v>0</v>
      </c>
      <c r="D159" s="578"/>
      <c r="E159" s="561"/>
      <c r="F159" s="576"/>
      <c r="G159" s="576"/>
      <c r="H159" s="468"/>
      <c r="I159" s="468"/>
      <c r="J159" s="468"/>
      <c r="K159" s="468"/>
    </row>
    <row r="160" spans="1:11" ht="12.75" customHeight="1" thickTop="1" thickBot="1" x14ac:dyDescent="0.25">
      <c r="A160" s="1500" t="s">
        <v>39</v>
      </c>
      <c r="B160" s="574">
        <v>3766</v>
      </c>
      <c r="C160" s="576">
        <v>0</v>
      </c>
      <c r="D160" s="578"/>
      <c r="E160" s="561"/>
      <c r="F160" s="576"/>
      <c r="G160" s="531"/>
      <c r="H160" s="468"/>
      <c r="I160" s="468"/>
      <c r="J160" s="468"/>
      <c r="K160" s="468"/>
    </row>
    <row r="161" spans="1:11" ht="12.75" customHeight="1" thickTop="1" thickBot="1" x14ac:dyDescent="0.25">
      <c r="A161" s="1500" t="s">
        <v>985</v>
      </c>
      <c r="B161" s="574">
        <v>3767</v>
      </c>
      <c r="C161" s="576">
        <v>0</v>
      </c>
      <c r="D161" s="531"/>
      <c r="E161" s="561"/>
      <c r="F161" s="531"/>
      <c r="G161" s="531"/>
      <c r="H161" s="468"/>
      <c r="I161" s="468"/>
      <c r="J161" s="468"/>
      <c r="K161" s="468"/>
    </row>
    <row r="162" spans="1:11" ht="12.75" customHeight="1" thickTop="1" thickBot="1" x14ac:dyDescent="0.25">
      <c r="A162" s="1500" t="s">
        <v>986</v>
      </c>
      <c r="B162" s="574">
        <v>3775</v>
      </c>
      <c r="C162" s="576">
        <v>0</v>
      </c>
      <c r="D162" s="573"/>
      <c r="E162" s="530"/>
      <c r="F162" s="573"/>
      <c r="G162" s="532"/>
      <c r="H162" s="530"/>
      <c r="I162" s="468"/>
      <c r="J162" s="468"/>
      <c r="K162" s="530"/>
    </row>
    <row r="163" spans="1:11" ht="12.75" customHeight="1" thickTop="1" thickBot="1" x14ac:dyDescent="0.25">
      <c r="A163" s="1500" t="s">
        <v>1449</v>
      </c>
      <c r="B163" s="574">
        <v>3780</v>
      </c>
      <c r="C163" s="531">
        <v>0</v>
      </c>
      <c r="D163" s="530"/>
      <c r="E163" s="531"/>
      <c r="F163" s="531"/>
      <c r="G163" s="531"/>
      <c r="H163" s="531"/>
      <c r="I163" s="468"/>
      <c r="J163" s="468"/>
      <c r="K163" s="531"/>
    </row>
    <row r="164" spans="1:11" ht="12.75" customHeight="1" thickTop="1" thickBot="1" x14ac:dyDescent="0.25">
      <c r="A164" s="1500" t="s">
        <v>858</v>
      </c>
      <c r="B164" s="574">
        <v>3815</v>
      </c>
      <c r="C164" s="576">
        <v>0</v>
      </c>
      <c r="D164" s="468"/>
      <c r="E164" s="561"/>
      <c r="F164" s="576"/>
      <c r="G164" s="468"/>
      <c r="H164" s="468"/>
      <c r="I164" s="468"/>
      <c r="J164" s="468"/>
      <c r="K164" s="468"/>
    </row>
    <row r="165" spans="1:11" ht="12.75" customHeight="1" thickTop="1" thickBot="1" x14ac:dyDescent="0.25">
      <c r="A165" s="1500" t="s">
        <v>397</v>
      </c>
      <c r="B165" s="574">
        <v>3825</v>
      </c>
      <c r="C165" s="576">
        <v>0</v>
      </c>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0</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0</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1362812</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v>0</v>
      </c>
      <c r="D173" s="481"/>
      <c r="E173" s="467"/>
      <c r="F173" s="466"/>
      <c r="G173" s="466"/>
      <c r="H173" s="467"/>
      <c r="I173" s="467"/>
      <c r="J173" s="467"/>
      <c r="K173" s="467"/>
    </row>
    <row r="174" spans="1:11" ht="22.5" x14ac:dyDescent="0.2">
      <c r="A174" s="563" t="s">
        <v>805</v>
      </c>
      <c r="B174" s="583">
        <v>4009</v>
      </c>
      <c r="C174" s="551">
        <v>0</v>
      </c>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c r="E178" s="561"/>
      <c r="F178" s="468"/>
      <c r="G178" s="468"/>
      <c r="H178" s="467"/>
      <c r="I178" s="468"/>
      <c r="J178" s="468"/>
      <c r="K178" s="468"/>
    </row>
    <row r="179" spans="1:11" ht="12.75" customHeight="1" x14ac:dyDescent="0.2">
      <c r="A179" s="463" t="s">
        <v>260</v>
      </c>
      <c r="B179" s="470">
        <v>4060</v>
      </c>
      <c r="C179" s="516">
        <v>0</v>
      </c>
      <c r="D179" s="466"/>
      <c r="E179" s="468"/>
      <c r="F179" s="466"/>
      <c r="G179" s="466"/>
      <c r="H179" s="466"/>
      <c r="I179" s="468"/>
      <c r="J179" s="468"/>
      <c r="K179" s="521"/>
    </row>
    <row r="180" spans="1:11" ht="22.5" x14ac:dyDescent="0.2">
      <c r="A180" s="563" t="s">
        <v>786</v>
      </c>
      <c r="B180" s="583">
        <v>4090</v>
      </c>
      <c r="C180" s="551">
        <v>0</v>
      </c>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1801</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c r="E184" s="561"/>
      <c r="F184" s="481"/>
      <c r="G184" s="481"/>
      <c r="H184" s="468"/>
      <c r="I184" s="468"/>
      <c r="J184" s="468"/>
      <c r="K184" s="468"/>
    </row>
    <row r="185" spans="1:11" ht="12.75" customHeight="1" x14ac:dyDescent="0.2">
      <c r="A185" s="463" t="s">
        <v>1604</v>
      </c>
      <c r="B185" s="470">
        <v>4105</v>
      </c>
      <c r="C185" s="551">
        <v>0</v>
      </c>
      <c r="D185" s="466"/>
      <c r="E185" s="561"/>
      <c r="F185" s="466"/>
      <c r="G185" s="466"/>
      <c r="H185" s="468"/>
      <c r="I185" s="468"/>
      <c r="J185" s="468"/>
      <c r="K185" s="468"/>
    </row>
    <row r="186" spans="1:11" ht="12.75" customHeight="1" x14ac:dyDescent="0.2">
      <c r="A186" s="463" t="s">
        <v>1606</v>
      </c>
      <c r="B186" s="470">
        <v>4107</v>
      </c>
      <c r="C186" s="551">
        <v>0</v>
      </c>
      <c r="D186" s="466"/>
      <c r="E186" s="561"/>
      <c r="F186" s="466"/>
      <c r="G186" s="466"/>
      <c r="H186" s="468"/>
      <c r="I186" s="468"/>
      <c r="J186" s="468"/>
      <c r="K186" s="468"/>
    </row>
    <row r="187" spans="1:11" ht="12.75" customHeight="1" x14ac:dyDescent="0.2">
      <c r="A187" s="463" t="s">
        <v>1605</v>
      </c>
      <c r="B187" s="470">
        <v>4199</v>
      </c>
      <c r="C187" s="551">
        <v>0</v>
      </c>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c r="H190" s="468"/>
      <c r="I190" s="468"/>
      <c r="J190" s="468"/>
      <c r="K190" s="468"/>
    </row>
    <row r="191" spans="1:11" ht="12.75" customHeight="1" x14ac:dyDescent="0.2">
      <c r="A191" s="463" t="s">
        <v>1058</v>
      </c>
      <c r="B191" s="470">
        <v>4210</v>
      </c>
      <c r="C191" s="466">
        <v>0</v>
      </c>
      <c r="D191" s="468"/>
      <c r="E191" s="561"/>
      <c r="F191" s="468"/>
      <c r="G191" s="585"/>
      <c r="H191" s="468"/>
      <c r="I191" s="468"/>
      <c r="J191" s="468"/>
      <c r="K191" s="468"/>
    </row>
    <row r="192" spans="1:11" ht="12.75" customHeight="1" x14ac:dyDescent="0.2">
      <c r="A192" s="463" t="s">
        <v>1047</v>
      </c>
      <c r="B192" s="470">
        <v>4215</v>
      </c>
      <c r="C192" s="551">
        <v>0</v>
      </c>
      <c r="D192" s="468"/>
      <c r="E192" s="561"/>
      <c r="F192" s="468"/>
      <c r="G192" s="585"/>
      <c r="H192" s="468"/>
      <c r="I192" s="468"/>
      <c r="J192" s="468"/>
      <c r="K192" s="468"/>
    </row>
    <row r="193" spans="1:11" ht="12.75" customHeight="1" x14ac:dyDescent="0.2">
      <c r="A193" s="463" t="s">
        <v>1059</v>
      </c>
      <c r="B193" s="470">
        <v>4220</v>
      </c>
      <c r="C193" s="551">
        <v>0</v>
      </c>
      <c r="D193" s="468"/>
      <c r="E193" s="561"/>
      <c r="F193" s="468"/>
      <c r="G193" s="585"/>
      <c r="H193" s="468"/>
      <c r="I193" s="468"/>
      <c r="J193" s="468"/>
      <c r="K193" s="468"/>
    </row>
    <row r="194" spans="1:11" ht="12.75" customHeight="1" x14ac:dyDescent="0.2">
      <c r="A194" s="463" t="s">
        <v>1451</v>
      </c>
      <c r="B194" s="470">
        <v>4225</v>
      </c>
      <c r="C194" s="551">
        <v>0</v>
      </c>
      <c r="D194" s="468"/>
      <c r="E194" s="561"/>
      <c r="F194" s="468"/>
      <c r="G194" s="585"/>
      <c r="H194" s="468"/>
      <c r="I194" s="468"/>
      <c r="J194" s="468"/>
      <c r="K194" s="468"/>
    </row>
    <row r="195" spans="1:11" ht="12.75" customHeight="1" x14ac:dyDescent="0.2">
      <c r="A195" s="463" t="s">
        <v>1452</v>
      </c>
      <c r="B195" s="470">
        <v>4226</v>
      </c>
      <c r="C195" s="551">
        <v>0</v>
      </c>
      <c r="D195" s="468"/>
      <c r="E195" s="561"/>
      <c r="F195" s="468"/>
      <c r="G195" s="585"/>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0</v>
      </c>
      <c r="D200" s="466"/>
      <c r="E200" s="468"/>
      <c r="F200" s="466"/>
      <c r="G200" s="466"/>
      <c r="H200" s="468"/>
      <c r="I200" s="468"/>
      <c r="J200" s="468"/>
      <c r="K200" s="468"/>
    </row>
    <row r="201" spans="1:11" ht="12.75" customHeight="1" x14ac:dyDescent="0.2">
      <c r="A201" s="463" t="s">
        <v>919</v>
      </c>
      <c r="B201" s="470">
        <v>4305</v>
      </c>
      <c r="C201" s="551">
        <v>0</v>
      </c>
      <c r="D201" s="466"/>
      <c r="E201" s="468"/>
      <c r="F201" s="466"/>
      <c r="G201" s="466"/>
      <c r="H201" s="468"/>
      <c r="I201" s="468"/>
      <c r="J201" s="468"/>
      <c r="K201" s="468"/>
    </row>
    <row r="202" spans="1:11" ht="12.75" customHeight="1" x14ac:dyDescent="0.2">
      <c r="A202" s="463" t="s">
        <v>1031</v>
      </c>
      <c r="B202" s="470">
        <v>4340</v>
      </c>
      <c r="C202" s="551">
        <v>0</v>
      </c>
      <c r="D202" s="466"/>
      <c r="E202" s="468"/>
      <c r="F202" s="466"/>
      <c r="G202" s="466"/>
      <c r="H202" s="468"/>
      <c r="I202" s="468"/>
      <c r="J202" s="468"/>
      <c r="K202" s="468"/>
    </row>
    <row r="203" spans="1:11" ht="12.75" customHeight="1" x14ac:dyDescent="0.2">
      <c r="A203" s="463" t="s">
        <v>72</v>
      </c>
      <c r="B203" s="470">
        <v>4399</v>
      </c>
      <c r="C203" s="551">
        <v>0</v>
      </c>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0</v>
      </c>
      <c r="D206" s="466"/>
      <c r="E206" s="468"/>
      <c r="F206" s="466"/>
      <c r="G206" s="466"/>
      <c r="H206" s="468"/>
      <c r="I206" s="468"/>
      <c r="J206" s="468"/>
      <c r="K206" s="468"/>
    </row>
    <row r="207" spans="1:11" ht="12.75" customHeight="1" x14ac:dyDescent="0.2">
      <c r="A207" s="463" t="s">
        <v>1453</v>
      </c>
      <c r="B207" s="470">
        <v>4421</v>
      </c>
      <c r="C207" s="551">
        <v>0</v>
      </c>
      <c r="D207" s="466"/>
      <c r="E207" s="468"/>
      <c r="F207" s="466"/>
      <c r="G207" s="466"/>
      <c r="H207" s="468"/>
      <c r="I207" s="468"/>
      <c r="J207" s="468"/>
      <c r="K207" s="468"/>
    </row>
    <row r="208" spans="1:11" ht="12.75" customHeight="1" x14ac:dyDescent="0.2">
      <c r="A208" s="463" t="s">
        <v>73</v>
      </c>
      <c r="B208" s="470">
        <v>4499</v>
      </c>
      <c r="C208" s="551">
        <v>0</v>
      </c>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c r="E211" s="468"/>
      <c r="F211" s="466"/>
      <c r="G211" s="466"/>
      <c r="H211" s="468"/>
      <c r="I211" s="468"/>
      <c r="J211" s="468"/>
      <c r="K211" s="468"/>
    </row>
    <row r="212" spans="1:11" ht="12.75" customHeight="1" x14ac:dyDescent="0.2">
      <c r="A212" s="463" t="s">
        <v>1053</v>
      </c>
      <c r="B212" s="470">
        <v>4605</v>
      </c>
      <c r="C212" s="551">
        <v>0</v>
      </c>
      <c r="D212" s="466"/>
      <c r="E212" s="468"/>
      <c r="F212" s="466"/>
      <c r="G212" s="466"/>
      <c r="H212" s="468"/>
      <c r="I212" s="468"/>
      <c r="J212" s="468"/>
      <c r="K212" s="468"/>
    </row>
    <row r="213" spans="1:11" ht="12.75" customHeight="1" x14ac:dyDescent="0.2">
      <c r="A213" s="463" t="s">
        <v>1454</v>
      </c>
      <c r="B213" s="557">
        <v>4620</v>
      </c>
      <c r="C213" s="551">
        <v>0</v>
      </c>
      <c r="D213" s="466"/>
      <c r="E213" s="468"/>
      <c r="F213" s="466"/>
      <c r="G213" s="466"/>
      <c r="H213" s="468"/>
      <c r="I213" s="468"/>
      <c r="J213" s="468"/>
      <c r="K213" s="468"/>
    </row>
    <row r="214" spans="1:11" ht="12.75" customHeight="1" x14ac:dyDescent="0.2">
      <c r="A214" s="463" t="s">
        <v>1054</v>
      </c>
      <c r="B214" s="470">
        <v>4625</v>
      </c>
      <c r="C214" s="551">
        <v>0</v>
      </c>
      <c r="D214" s="466"/>
      <c r="E214" s="468"/>
      <c r="F214" s="466"/>
      <c r="G214" s="466"/>
      <c r="H214" s="468"/>
      <c r="I214" s="468"/>
      <c r="J214" s="468"/>
      <c r="K214" s="468"/>
    </row>
    <row r="215" spans="1:11" ht="12.75" customHeight="1" x14ac:dyDescent="0.2">
      <c r="A215" s="463" t="s">
        <v>1055</v>
      </c>
      <c r="B215" s="470">
        <v>4630</v>
      </c>
      <c r="C215" s="551">
        <v>0</v>
      </c>
      <c r="D215" s="466"/>
      <c r="E215" s="468"/>
      <c r="F215" s="466"/>
      <c r="G215" s="466"/>
      <c r="H215" s="468"/>
      <c r="I215" s="468"/>
      <c r="J215" s="468"/>
      <c r="K215" s="468"/>
    </row>
    <row r="216" spans="1:11" ht="12.75" customHeight="1" x14ac:dyDescent="0.2">
      <c r="A216" s="1501" t="s">
        <v>74</v>
      </c>
      <c r="B216" s="557">
        <v>4699</v>
      </c>
      <c r="C216" s="551">
        <v>0</v>
      </c>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c r="E219" s="468"/>
      <c r="F219" s="468"/>
      <c r="G219" s="466"/>
      <c r="H219" s="468"/>
      <c r="I219" s="468"/>
      <c r="J219" s="468"/>
      <c r="K219" s="468"/>
    </row>
    <row r="220" spans="1:11" ht="12.75" customHeight="1" x14ac:dyDescent="0.2">
      <c r="A220" s="463" t="s">
        <v>67</v>
      </c>
      <c r="B220" s="470">
        <v>4799</v>
      </c>
      <c r="C220" s="551">
        <v>0</v>
      </c>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c r="E222" s="468"/>
      <c r="F222" s="468"/>
      <c r="G222" s="576"/>
      <c r="H222" s="468"/>
      <c r="I222" s="468"/>
      <c r="J222" s="468"/>
      <c r="K222" s="468"/>
    </row>
    <row r="223" spans="1:11" ht="12.75" customHeight="1" thickTop="1" x14ac:dyDescent="0.2">
      <c r="A223" s="493" t="s">
        <v>350</v>
      </c>
      <c r="B223" s="491">
        <v>4850</v>
      </c>
      <c r="C223" s="489">
        <v>0</v>
      </c>
      <c r="D223" s="467"/>
      <c r="E223" s="467"/>
      <c r="F223" s="467"/>
      <c r="G223" s="467"/>
      <c r="H223" s="467"/>
      <c r="I223" s="468"/>
      <c r="J223" s="467"/>
      <c r="K223" s="467"/>
    </row>
    <row r="224" spans="1:11" ht="12.75" customHeight="1" x14ac:dyDescent="0.2">
      <c r="A224" s="493" t="s">
        <v>351</v>
      </c>
      <c r="B224" s="491">
        <v>4851</v>
      </c>
      <c r="C224" s="489">
        <v>0</v>
      </c>
      <c r="D224" s="467"/>
      <c r="E224" s="468"/>
      <c r="F224" s="474"/>
      <c r="G224" s="467"/>
      <c r="H224" s="468"/>
      <c r="I224" s="468"/>
      <c r="J224" s="468"/>
      <c r="K224" s="468"/>
    </row>
    <row r="225" spans="1:11" ht="12.75" customHeight="1" x14ac:dyDescent="0.2">
      <c r="A225" s="493" t="s">
        <v>352</v>
      </c>
      <c r="B225" s="491">
        <v>4852</v>
      </c>
      <c r="C225" s="489">
        <v>0</v>
      </c>
      <c r="D225" s="467"/>
      <c r="E225" s="467"/>
      <c r="F225" s="467"/>
      <c r="G225" s="467"/>
      <c r="H225" s="467"/>
      <c r="I225" s="468"/>
      <c r="J225" s="467"/>
      <c r="K225" s="467"/>
    </row>
    <row r="226" spans="1:11" ht="12.75" customHeight="1" x14ac:dyDescent="0.2">
      <c r="A226" s="493" t="s">
        <v>353</v>
      </c>
      <c r="B226" s="491">
        <v>4853</v>
      </c>
      <c r="C226" s="489">
        <v>0</v>
      </c>
      <c r="D226" s="467"/>
      <c r="E226" s="467"/>
      <c r="F226" s="467"/>
      <c r="G226" s="467"/>
      <c r="H226" s="467"/>
      <c r="I226" s="468"/>
      <c r="J226" s="467"/>
      <c r="K226" s="467"/>
    </row>
    <row r="227" spans="1:11" ht="12.75" customHeight="1" x14ac:dyDescent="0.2">
      <c r="A227" s="493" t="s">
        <v>354</v>
      </c>
      <c r="B227" s="491">
        <v>4854</v>
      </c>
      <c r="C227" s="489">
        <v>0</v>
      </c>
      <c r="D227" s="467"/>
      <c r="E227" s="467"/>
      <c r="F227" s="467"/>
      <c r="G227" s="467"/>
      <c r="H227" s="467"/>
      <c r="I227" s="468"/>
      <c r="J227" s="467"/>
      <c r="K227" s="467"/>
    </row>
    <row r="228" spans="1:11" ht="12.75" customHeight="1" x14ac:dyDescent="0.2">
      <c r="A228" s="493" t="s">
        <v>464</v>
      </c>
      <c r="B228" s="491">
        <v>4855</v>
      </c>
      <c r="C228" s="489">
        <v>0</v>
      </c>
      <c r="D228" s="467"/>
      <c r="E228" s="467"/>
      <c r="F228" s="467"/>
      <c r="G228" s="467"/>
      <c r="H228" s="467"/>
      <c r="I228" s="468"/>
      <c r="J228" s="467"/>
      <c r="K228" s="467"/>
    </row>
    <row r="229" spans="1:11" ht="12.75" customHeight="1" x14ac:dyDescent="0.2">
      <c r="A229" s="493" t="s">
        <v>355</v>
      </c>
      <c r="B229" s="491">
        <v>4856</v>
      </c>
      <c r="C229" s="489">
        <v>0</v>
      </c>
      <c r="D229" s="467"/>
      <c r="E229" s="467"/>
      <c r="F229" s="467"/>
      <c r="G229" s="467"/>
      <c r="H229" s="467"/>
      <c r="I229" s="468"/>
      <c r="J229" s="467"/>
      <c r="K229" s="467"/>
    </row>
    <row r="230" spans="1:11" ht="12.75" customHeight="1" x14ac:dyDescent="0.2">
      <c r="A230" s="493" t="s">
        <v>356</v>
      </c>
      <c r="B230" s="491">
        <v>4857</v>
      </c>
      <c r="C230" s="489">
        <v>0</v>
      </c>
      <c r="D230" s="467"/>
      <c r="E230" s="467"/>
      <c r="F230" s="467"/>
      <c r="G230" s="467"/>
      <c r="H230" s="467"/>
      <c r="I230" s="468"/>
      <c r="J230" s="467"/>
      <c r="K230" s="467"/>
    </row>
    <row r="231" spans="1:11" ht="12.75" customHeight="1" x14ac:dyDescent="0.2">
      <c r="A231" s="493" t="s">
        <v>357</v>
      </c>
      <c r="B231" s="491">
        <v>4860</v>
      </c>
      <c r="C231" s="489">
        <v>0</v>
      </c>
      <c r="D231" s="467"/>
      <c r="E231" s="467"/>
      <c r="F231" s="467"/>
      <c r="G231" s="467"/>
      <c r="H231" s="467"/>
      <c r="I231" s="468"/>
      <c r="J231" s="467"/>
      <c r="K231" s="467"/>
    </row>
    <row r="232" spans="1:11" ht="12.75" customHeight="1" x14ac:dyDescent="0.2">
      <c r="A232" s="493" t="s">
        <v>358</v>
      </c>
      <c r="B232" s="491">
        <v>4861</v>
      </c>
      <c r="C232" s="489">
        <v>0</v>
      </c>
      <c r="D232" s="467"/>
      <c r="E232" s="467"/>
      <c r="F232" s="467"/>
      <c r="G232" s="467"/>
      <c r="H232" s="467"/>
      <c r="I232" s="468"/>
      <c r="J232" s="467"/>
      <c r="K232" s="467"/>
    </row>
    <row r="233" spans="1:11" ht="12.75" customHeight="1" x14ac:dyDescent="0.2">
      <c r="A233" s="493" t="s">
        <v>359</v>
      </c>
      <c r="B233" s="491">
        <v>4862</v>
      </c>
      <c r="C233" s="489">
        <v>0</v>
      </c>
      <c r="D233" s="467"/>
      <c r="E233" s="475"/>
      <c r="F233" s="467"/>
      <c r="G233" s="467"/>
      <c r="H233" s="475"/>
      <c r="I233" s="468"/>
      <c r="J233" s="475"/>
      <c r="K233" s="475"/>
    </row>
    <row r="234" spans="1:11" ht="12.75" customHeight="1" x14ac:dyDescent="0.2">
      <c r="A234" s="493" t="s">
        <v>360</v>
      </c>
      <c r="B234" s="491">
        <v>4863</v>
      </c>
      <c r="C234" s="489">
        <v>0</v>
      </c>
      <c r="D234" s="467"/>
      <c r="E234" s="468"/>
      <c r="F234" s="475"/>
      <c r="G234" s="526"/>
      <c r="H234" s="468"/>
      <c r="I234" s="468"/>
      <c r="J234" s="468"/>
      <c r="K234" s="468"/>
    </row>
    <row r="235" spans="1:11" ht="12.75" customHeight="1" x14ac:dyDescent="0.2">
      <c r="A235" s="493" t="s">
        <v>469</v>
      </c>
      <c r="B235" s="491">
        <v>4864</v>
      </c>
      <c r="C235" s="489">
        <v>0</v>
      </c>
      <c r="D235" s="467"/>
      <c r="E235" s="467"/>
      <c r="F235" s="467"/>
      <c r="G235" s="467"/>
      <c r="H235" s="467"/>
      <c r="I235" s="468"/>
      <c r="J235" s="467"/>
      <c r="K235" s="467"/>
    </row>
    <row r="236" spans="1:11" ht="12.75" customHeight="1" x14ac:dyDescent="0.2">
      <c r="A236" s="493" t="s">
        <v>470</v>
      </c>
      <c r="B236" s="491">
        <v>4865</v>
      </c>
      <c r="C236" s="489">
        <v>0</v>
      </c>
      <c r="D236" s="467"/>
      <c r="E236" s="467"/>
      <c r="F236" s="467"/>
      <c r="G236" s="467"/>
      <c r="H236" s="467"/>
      <c r="I236" s="468"/>
      <c r="J236" s="467"/>
      <c r="K236" s="467"/>
    </row>
    <row r="237" spans="1:11" ht="12.75" customHeight="1" x14ac:dyDescent="0.2">
      <c r="A237" s="493" t="s">
        <v>468</v>
      </c>
      <c r="B237" s="491">
        <v>4866</v>
      </c>
      <c r="C237" s="489">
        <v>0</v>
      </c>
      <c r="D237" s="467"/>
      <c r="E237" s="467"/>
      <c r="F237" s="467"/>
      <c r="G237" s="467"/>
      <c r="H237" s="467"/>
      <c r="I237" s="468"/>
      <c r="J237" s="467"/>
      <c r="K237" s="467"/>
    </row>
    <row r="238" spans="1:11" ht="12.75" customHeight="1" x14ac:dyDescent="0.2">
      <c r="A238" s="493" t="s">
        <v>467</v>
      </c>
      <c r="B238" s="491">
        <v>4867</v>
      </c>
      <c r="C238" s="489">
        <v>0</v>
      </c>
      <c r="D238" s="467"/>
      <c r="E238" s="467"/>
      <c r="F238" s="467"/>
      <c r="G238" s="467"/>
      <c r="H238" s="467"/>
      <c r="I238" s="468"/>
      <c r="J238" s="467"/>
      <c r="K238" s="467"/>
    </row>
    <row r="239" spans="1:11" ht="12.75" customHeight="1" x14ac:dyDescent="0.2">
      <c r="A239" s="493" t="s">
        <v>466</v>
      </c>
      <c r="B239" s="491">
        <v>4868</v>
      </c>
      <c r="C239" s="489">
        <v>0</v>
      </c>
      <c r="D239" s="467"/>
      <c r="E239" s="467"/>
      <c r="F239" s="467"/>
      <c r="G239" s="467"/>
      <c r="H239" s="467"/>
      <c r="I239" s="468"/>
      <c r="J239" s="467"/>
      <c r="K239" s="467"/>
    </row>
    <row r="240" spans="1:11" ht="12.75" customHeight="1" x14ac:dyDescent="0.2">
      <c r="A240" s="493" t="s">
        <v>465</v>
      </c>
      <c r="B240" s="491">
        <v>4869</v>
      </c>
      <c r="C240" s="489">
        <v>0</v>
      </c>
      <c r="D240" s="467"/>
      <c r="E240" s="467"/>
      <c r="F240" s="467"/>
      <c r="G240" s="467"/>
      <c r="H240" s="467"/>
      <c r="I240" s="468"/>
      <c r="J240" s="467"/>
      <c r="K240" s="467"/>
    </row>
    <row r="241" spans="1:11" ht="12.75" customHeight="1" x14ac:dyDescent="0.2">
      <c r="A241" s="493" t="s">
        <v>1128</v>
      </c>
      <c r="B241" s="491">
        <v>4870</v>
      </c>
      <c r="C241" s="489">
        <v>0</v>
      </c>
      <c r="D241" s="467"/>
      <c r="E241" s="467"/>
      <c r="F241" s="467"/>
      <c r="G241" s="467"/>
      <c r="H241" s="467"/>
      <c r="I241" s="468"/>
      <c r="J241" s="467"/>
      <c r="K241" s="467"/>
    </row>
    <row r="242" spans="1:11" ht="12.75" customHeight="1" x14ac:dyDescent="0.2">
      <c r="A242" s="493" t="s">
        <v>788</v>
      </c>
      <c r="B242" s="491">
        <v>4871</v>
      </c>
      <c r="C242" s="489">
        <v>0</v>
      </c>
      <c r="D242" s="467"/>
      <c r="E242" s="467"/>
      <c r="F242" s="467"/>
      <c r="G242" s="467"/>
      <c r="H242" s="467"/>
      <c r="I242" s="468"/>
      <c r="J242" s="467"/>
      <c r="K242" s="467"/>
    </row>
    <row r="243" spans="1:11" ht="12.75" customHeight="1" x14ac:dyDescent="0.2">
      <c r="A243" s="493" t="s">
        <v>789</v>
      </c>
      <c r="B243" s="491">
        <v>4872</v>
      </c>
      <c r="C243" s="489">
        <v>0</v>
      </c>
      <c r="D243" s="467"/>
      <c r="E243" s="467"/>
      <c r="F243" s="467"/>
      <c r="G243" s="467"/>
      <c r="H243" s="467"/>
      <c r="I243" s="468"/>
      <c r="J243" s="467"/>
      <c r="K243" s="467"/>
    </row>
    <row r="244" spans="1:11" ht="12.75" customHeight="1" x14ac:dyDescent="0.2">
      <c r="A244" s="493" t="s">
        <v>790</v>
      </c>
      <c r="B244" s="491">
        <v>4873</v>
      </c>
      <c r="C244" s="489">
        <v>0</v>
      </c>
      <c r="D244" s="467"/>
      <c r="E244" s="467"/>
      <c r="F244" s="467"/>
      <c r="G244" s="467"/>
      <c r="H244" s="467"/>
      <c r="I244" s="468"/>
      <c r="J244" s="467"/>
      <c r="K244" s="467"/>
    </row>
    <row r="245" spans="1:11" ht="12.75" customHeight="1" x14ac:dyDescent="0.2">
      <c r="A245" s="493" t="s">
        <v>791</v>
      </c>
      <c r="B245" s="491">
        <v>4874</v>
      </c>
      <c r="C245" s="489">
        <v>0</v>
      </c>
      <c r="D245" s="467"/>
      <c r="E245" s="467"/>
      <c r="F245" s="467"/>
      <c r="G245" s="467"/>
      <c r="H245" s="467"/>
      <c r="I245" s="468"/>
      <c r="J245" s="467"/>
      <c r="K245" s="467"/>
    </row>
    <row r="246" spans="1:11" ht="12.75" customHeight="1" x14ac:dyDescent="0.2">
      <c r="A246" s="493" t="s">
        <v>471</v>
      </c>
      <c r="B246" s="491">
        <v>4875</v>
      </c>
      <c r="C246" s="489">
        <v>0</v>
      </c>
      <c r="D246" s="467"/>
      <c r="E246" s="467"/>
      <c r="F246" s="467"/>
      <c r="G246" s="467"/>
      <c r="H246" s="467"/>
      <c r="I246" s="468"/>
      <c r="J246" s="467"/>
      <c r="K246" s="467"/>
    </row>
    <row r="247" spans="1:11" ht="12.75" customHeight="1" x14ac:dyDescent="0.2">
      <c r="A247" s="493" t="s">
        <v>770</v>
      </c>
      <c r="B247" s="491">
        <v>4876</v>
      </c>
      <c r="C247" s="489">
        <v>0</v>
      </c>
      <c r="D247" s="467"/>
      <c r="E247" s="467"/>
      <c r="F247" s="467"/>
      <c r="G247" s="467"/>
      <c r="H247" s="467"/>
      <c r="I247" s="468"/>
      <c r="J247" s="467"/>
      <c r="K247" s="467"/>
    </row>
    <row r="248" spans="1:11" ht="12.75" customHeight="1" x14ac:dyDescent="0.2">
      <c r="A248" s="493" t="s">
        <v>771</v>
      </c>
      <c r="B248" s="491">
        <v>4877</v>
      </c>
      <c r="C248" s="489">
        <v>0</v>
      </c>
      <c r="D248" s="467"/>
      <c r="E248" s="467"/>
      <c r="F248" s="467"/>
      <c r="G248" s="467"/>
      <c r="H248" s="467"/>
      <c r="I248" s="468"/>
      <c r="J248" s="467"/>
      <c r="K248" s="467"/>
    </row>
    <row r="249" spans="1:11" ht="12.75" customHeight="1" x14ac:dyDescent="0.2">
      <c r="A249" s="493" t="s">
        <v>772</v>
      </c>
      <c r="B249" s="491">
        <v>4878</v>
      </c>
      <c r="C249" s="489">
        <v>0</v>
      </c>
      <c r="D249" s="467"/>
      <c r="E249" s="467"/>
      <c r="F249" s="467"/>
      <c r="G249" s="467"/>
      <c r="H249" s="467"/>
      <c r="I249" s="468"/>
      <c r="J249" s="467"/>
      <c r="K249" s="467"/>
    </row>
    <row r="250" spans="1:11" ht="12.75" customHeight="1" x14ac:dyDescent="0.2">
      <c r="A250" s="493" t="s">
        <v>773</v>
      </c>
      <c r="B250" s="491">
        <v>4879</v>
      </c>
      <c r="C250" s="489">
        <v>0</v>
      </c>
      <c r="D250" s="467"/>
      <c r="E250" s="467"/>
      <c r="F250" s="467"/>
      <c r="G250" s="467"/>
      <c r="H250" s="467"/>
      <c r="I250" s="468"/>
      <c r="J250" s="467"/>
      <c r="K250" s="467"/>
    </row>
    <row r="251" spans="1:11" ht="12.75" customHeight="1" x14ac:dyDescent="0.2">
      <c r="A251" s="225" t="s">
        <v>1455</v>
      </c>
      <c r="B251" s="587">
        <v>4880</v>
      </c>
      <c r="C251" s="489">
        <v>0</v>
      </c>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c r="E254" s="469"/>
      <c r="F254" s="592"/>
      <c r="G254" s="592"/>
      <c r="H254" s="469"/>
      <c r="I254" s="468"/>
      <c r="J254" s="469"/>
      <c r="K254" s="469"/>
    </row>
    <row r="255" spans="1:11" ht="12.75" customHeight="1" thickTop="1" thickBot="1" x14ac:dyDescent="0.25">
      <c r="A255" s="463" t="s">
        <v>1456</v>
      </c>
      <c r="B255" s="470">
        <v>4905</v>
      </c>
      <c r="C255" s="573">
        <v>0</v>
      </c>
      <c r="D255" s="468"/>
      <c r="E255" s="468"/>
      <c r="F255" s="578"/>
      <c r="G255" s="573"/>
      <c r="H255" s="468"/>
      <c r="I255" s="468"/>
      <c r="J255" s="468"/>
      <c r="K255" s="468"/>
    </row>
    <row r="256" spans="1:11" ht="12.75" customHeight="1" thickTop="1" thickBot="1" x14ac:dyDescent="0.25">
      <c r="A256" s="463" t="s">
        <v>1457</v>
      </c>
      <c r="B256" s="470">
        <v>4909</v>
      </c>
      <c r="C256" s="576">
        <v>0</v>
      </c>
      <c r="D256" s="468"/>
      <c r="E256" s="468"/>
      <c r="F256" s="576"/>
      <c r="G256" s="576"/>
      <c r="H256" s="468"/>
      <c r="I256" s="468"/>
      <c r="J256" s="468"/>
      <c r="K256" s="468"/>
    </row>
    <row r="257" spans="1:11" ht="12.75" customHeight="1" thickTop="1" thickBot="1" x14ac:dyDescent="0.25">
      <c r="A257" s="463" t="s">
        <v>193</v>
      </c>
      <c r="B257" s="470">
        <v>4920</v>
      </c>
      <c r="C257" s="576">
        <v>0</v>
      </c>
      <c r="D257" s="578"/>
      <c r="E257" s="468"/>
      <c r="F257" s="573"/>
      <c r="G257" s="573"/>
      <c r="H257" s="468"/>
      <c r="I257" s="468"/>
      <c r="J257" s="468"/>
      <c r="K257" s="468"/>
    </row>
    <row r="258" spans="1:11" ht="12.75" customHeight="1" thickTop="1" thickBot="1" x14ac:dyDescent="0.25">
      <c r="A258" s="463" t="s">
        <v>421</v>
      </c>
      <c r="B258" s="470">
        <v>4930</v>
      </c>
      <c r="C258" s="576">
        <v>0</v>
      </c>
      <c r="D258" s="576"/>
      <c r="E258" s="468"/>
      <c r="F258" s="576"/>
      <c r="G258" s="576"/>
      <c r="H258" s="468"/>
      <c r="I258" s="468"/>
      <c r="J258" s="468"/>
      <c r="K258" s="468"/>
    </row>
    <row r="259" spans="1:11" ht="12.75" customHeight="1" thickTop="1" thickBot="1" x14ac:dyDescent="0.25">
      <c r="A259" s="463" t="s">
        <v>758</v>
      </c>
      <c r="B259" s="470">
        <v>4932</v>
      </c>
      <c r="C259" s="576">
        <v>0</v>
      </c>
      <c r="D259" s="576"/>
      <c r="E259" s="468"/>
      <c r="F259" s="576"/>
      <c r="G259" s="576"/>
      <c r="H259" s="468"/>
      <c r="I259" s="468"/>
      <c r="J259" s="468"/>
      <c r="K259" s="468"/>
    </row>
    <row r="260" spans="1:11" ht="12.75" customHeight="1" thickTop="1" thickBot="1" x14ac:dyDescent="0.25">
      <c r="A260" s="463" t="s">
        <v>890</v>
      </c>
      <c r="B260" s="470">
        <v>4960</v>
      </c>
      <c r="C260" s="575">
        <v>0</v>
      </c>
      <c r="D260" s="576"/>
      <c r="E260" s="468"/>
      <c r="F260" s="576"/>
      <c r="G260" s="576"/>
      <c r="H260" s="468"/>
      <c r="I260" s="468"/>
      <c r="J260" s="468"/>
      <c r="K260" s="468"/>
    </row>
    <row r="261" spans="1:11" ht="12.75" customHeight="1" thickTop="1" thickBot="1" x14ac:dyDescent="0.25">
      <c r="A261" s="1930" t="s">
        <v>1935</v>
      </c>
      <c r="B261" s="470">
        <v>4981</v>
      </c>
      <c r="C261" s="575">
        <v>0</v>
      </c>
      <c r="D261" s="576"/>
      <c r="E261" s="468"/>
      <c r="F261" s="576"/>
      <c r="G261" s="576"/>
      <c r="H261" s="468"/>
      <c r="I261" s="468"/>
      <c r="J261" s="468"/>
      <c r="K261" s="468"/>
    </row>
    <row r="262" spans="1:11" ht="12.75" customHeight="1" thickTop="1" thickBot="1" x14ac:dyDescent="0.25">
      <c r="A262" s="1931" t="s">
        <v>1936</v>
      </c>
      <c r="B262" s="470">
        <v>4982</v>
      </c>
      <c r="C262" s="575">
        <v>0</v>
      </c>
      <c r="D262" s="576"/>
      <c r="E262" s="468"/>
      <c r="F262" s="576"/>
      <c r="G262" s="576"/>
      <c r="H262" s="468"/>
      <c r="I262" s="468"/>
      <c r="J262" s="468"/>
      <c r="K262" s="468"/>
    </row>
    <row r="263" spans="1:11" ht="12.75" customHeight="1" thickTop="1" thickBot="1" x14ac:dyDescent="0.25">
      <c r="A263" s="463" t="s">
        <v>568</v>
      </c>
      <c r="B263" s="470">
        <v>4991</v>
      </c>
      <c r="C263" s="575">
        <v>624836</v>
      </c>
      <c r="D263" s="576"/>
      <c r="E263" s="468"/>
      <c r="F263" s="576"/>
      <c r="G263" s="576"/>
      <c r="H263" s="468"/>
      <c r="I263" s="468"/>
      <c r="J263" s="468"/>
      <c r="K263" s="468"/>
    </row>
    <row r="264" spans="1:11" ht="12.75" customHeight="1" thickTop="1" thickBot="1" x14ac:dyDescent="0.25">
      <c r="A264" s="463" t="s">
        <v>377</v>
      </c>
      <c r="B264" s="470">
        <v>4992</v>
      </c>
      <c r="C264" s="575">
        <v>46983</v>
      </c>
      <c r="D264" s="576"/>
      <c r="E264" s="468"/>
      <c r="F264" s="576"/>
      <c r="G264" s="576"/>
      <c r="H264" s="468"/>
      <c r="I264" s="468"/>
      <c r="J264" s="468"/>
      <c r="K264" s="468"/>
    </row>
    <row r="265" spans="1:11" s="593" customFormat="1" ht="12.75" customHeight="1" thickTop="1" thickBot="1" x14ac:dyDescent="0.25">
      <c r="A265" s="563" t="s">
        <v>75</v>
      </c>
      <c r="B265" s="557">
        <v>4999</v>
      </c>
      <c r="C265" s="575">
        <v>0</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671819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671819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22174422</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3" activePane="bottomLeft" state="frozen"/>
      <selection activeCell="A18" sqref="A18"/>
      <selection pane="bottomLeft" activeCell="A18" sqref="A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0</v>
      </c>
      <c r="D5" s="466">
        <v>0</v>
      </c>
      <c r="E5" s="466">
        <v>0</v>
      </c>
      <c r="F5" s="466">
        <v>0</v>
      </c>
      <c r="G5" s="466">
        <v>0</v>
      </c>
      <c r="H5" s="466">
        <v>0</v>
      </c>
      <c r="I5" s="467">
        <v>0</v>
      </c>
      <c r="J5" s="467">
        <v>0</v>
      </c>
      <c r="K5" s="1671">
        <f>SUM(C5:J5)</f>
        <v>0</v>
      </c>
      <c r="L5" s="466">
        <v>0</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2925057</v>
      </c>
      <c r="D8" s="466">
        <v>631371</v>
      </c>
      <c r="E8" s="466">
        <v>1177496</v>
      </c>
      <c r="F8" s="466">
        <v>23781</v>
      </c>
      <c r="G8" s="466">
        <v>419</v>
      </c>
      <c r="H8" s="466">
        <v>600</v>
      </c>
      <c r="I8" s="467">
        <v>5339</v>
      </c>
      <c r="J8" s="467">
        <v>0</v>
      </c>
      <c r="K8" s="1671">
        <f t="shared" si="0"/>
        <v>4764063</v>
      </c>
      <c r="L8" s="466">
        <v>4953982</v>
      </c>
    </row>
    <row r="9" spans="1:14" x14ac:dyDescent="0.2">
      <c r="A9" s="1504" t="s">
        <v>721</v>
      </c>
      <c r="B9" s="614" t="s">
        <v>968</v>
      </c>
      <c r="C9" s="467">
        <v>0</v>
      </c>
      <c r="D9" s="467">
        <v>0</v>
      </c>
      <c r="E9" s="467">
        <v>0</v>
      </c>
      <c r="F9" s="467">
        <v>0</v>
      </c>
      <c r="G9" s="467">
        <v>0</v>
      </c>
      <c r="H9" s="467">
        <v>0</v>
      </c>
      <c r="I9" s="467">
        <v>0</v>
      </c>
      <c r="J9" s="467">
        <v>0</v>
      </c>
      <c r="K9" s="1671">
        <f t="shared" si="0"/>
        <v>0</v>
      </c>
      <c r="L9" s="466">
        <v>0</v>
      </c>
    </row>
    <row r="10" spans="1:14" x14ac:dyDescent="0.2">
      <c r="A10" s="1504" t="s">
        <v>722</v>
      </c>
      <c r="B10" s="614">
        <v>1250</v>
      </c>
      <c r="C10" s="466">
        <v>0</v>
      </c>
      <c r="D10" s="466">
        <v>0</v>
      </c>
      <c r="E10" s="466">
        <v>0</v>
      </c>
      <c r="F10" s="466">
        <v>0</v>
      </c>
      <c r="G10" s="466">
        <v>0</v>
      </c>
      <c r="H10" s="466">
        <v>0</v>
      </c>
      <c r="I10" s="467">
        <v>0</v>
      </c>
      <c r="J10" s="467">
        <v>0</v>
      </c>
      <c r="K10" s="1671">
        <f t="shared" si="0"/>
        <v>0</v>
      </c>
      <c r="L10" s="466">
        <v>0</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0</v>
      </c>
      <c r="D14" s="466">
        <v>0</v>
      </c>
      <c r="E14" s="466">
        <v>0</v>
      </c>
      <c r="F14" s="466">
        <v>0</v>
      </c>
      <c r="G14" s="466">
        <v>0</v>
      </c>
      <c r="H14" s="466">
        <v>0</v>
      </c>
      <c r="I14" s="467">
        <v>0</v>
      </c>
      <c r="J14" s="467">
        <v>0</v>
      </c>
      <c r="K14" s="1671">
        <f t="shared" si="0"/>
        <v>0</v>
      </c>
      <c r="L14" s="466">
        <v>0</v>
      </c>
    </row>
    <row r="15" spans="1:14" x14ac:dyDescent="0.2">
      <c r="A15" s="1504" t="s">
        <v>964</v>
      </c>
      <c r="B15" s="614">
        <v>1600</v>
      </c>
      <c r="C15" s="466">
        <v>35173</v>
      </c>
      <c r="D15" s="466">
        <v>2798</v>
      </c>
      <c r="E15" s="466">
        <v>12630</v>
      </c>
      <c r="F15" s="466">
        <v>22</v>
      </c>
      <c r="G15" s="466">
        <v>0</v>
      </c>
      <c r="H15" s="466">
        <v>0</v>
      </c>
      <c r="I15" s="467">
        <v>0</v>
      </c>
      <c r="J15" s="467">
        <v>0</v>
      </c>
      <c r="K15" s="1671">
        <f t="shared" si="0"/>
        <v>50623</v>
      </c>
      <c r="L15" s="466">
        <v>48982</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0</v>
      </c>
      <c r="D18" s="466">
        <v>0</v>
      </c>
      <c r="E18" s="466">
        <v>0</v>
      </c>
      <c r="F18" s="466">
        <v>0</v>
      </c>
      <c r="G18" s="466">
        <v>0</v>
      </c>
      <c r="H18" s="466">
        <v>0</v>
      </c>
      <c r="I18" s="467">
        <v>0</v>
      </c>
      <c r="J18" s="467">
        <v>0</v>
      </c>
      <c r="K18" s="1671">
        <f t="shared" si="0"/>
        <v>0</v>
      </c>
      <c r="L18" s="466">
        <v>0</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2960230</v>
      </c>
      <c r="D33" s="1670">
        <f t="shared" ref="D33:L33" si="1">SUM(D5:D32)</f>
        <v>634169</v>
      </c>
      <c r="E33" s="1670">
        <f t="shared" si="1"/>
        <v>1190126</v>
      </c>
      <c r="F33" s="1670">
        <f t="shared" si="1"/>
        <v>23803</v>
      </c>
      <c r="G33" s="1670">
        <f t="shared" si="1"/>
        <v>419</v>
      </c>
      <c r="H33" s="1670">
        <f t="shared" si="1"/>
        <v>600</v>
      </c>
      <c r="I33" s="1670">
        <f t="shared" si="1"/>
        <v>5339</v>
      </c>
      <c r="J33" s="1670">
        <f t="shared" si="1"/>
        <v>0</v>
      </c>
      <c r="K33" s="1670">
        <f t="shared" si="1"/>
        <v>4814686</v>
      </c>
      <c r="L33" s="1670">
        <f t="shared" si="1"/>
        <v>5002964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1090</v>
      </c>
      <c r="B37" s="614">
        <v>2120</v>
      </c>
      <c r="C37" s="466">
        <v>7959</v>
      </c>
      <c r="D37" s="466">
        <v>479</v>
      </c>
      <c r="E37" s="466">
        <v>11863</v>
      </c>
      <c r="F37" s="466">
        <v>199</v>
      </c>
      <c r="G37" s="466">
        <v>0</v>
      </c>
      <c r="H37" s="466">
        <v>0</v>
      </c>
      <c r="I37" s="467">
        <v>0</v>
      </c>
      <c r="J37" s="467">
        <v>0</v>
      </c>
      <c r="K37" s="1671">
        <f t="shared" si="2"/>
        <v>20500</v>
      </c>
      <c r="L37" s="466">
        <v>20812</v>
      </c>
    </row>
    <row r="38" spans="1:14" x14ac:dyDescent="0.2">
      <c r="A38" s="1504" t="s">
        <v>198</v>
      </c>
      <c r="B38" s="614">
        <v>2130</v>
      </c>
      <c r="C38" s="466">
        <v>7145108</v>
      </c>
      <c r="D38" s="466">
        <v>2437238</v>
      </c>
      <c r="E38" s="466">
        <v>1859818</v>
      </c>
      <c r="F38" s="466">
        <v>33491</v>
      </c>
      <c r="G38" s="466">
        <v>2183</v>
      </c>
      <c r="H38" s="466">
        <v>405</v>
      </c>
      <c r="I38" s="467">
        <v>0</v>
      </c>
      <c r="J38" s="467">
        <v>0</v>
      </c>
      <c r="K38" s="1671">
        <f t="shared" si="2"/>
        <v>11478243</v>
      </c>
      <c r="L38" s="466">
        <v>11459367</v>
      </c>
    </row>
    <row r="39" spans="1:14" x14ac:dyDescent="0.2">
      <c r="A39" s="1504" t="s">
        <v>199</v>
      </c>
      <c r="B39" s="614">
        <v>2140</v>
      </c>
      <c r="C39" s="466">
        <v>0</v>
      </c>
      <c r="D39" s="466">
        <v>0</v>
      </c>
      <c r="E39" s="466">
        <v>3602</v>
      </c>
      <c r="F39" s="466">
        <v>0</v>
      </c>
      <c r="G39" s="466">
        <v>0</v>
      </c>
      <c r="H39" s="466">
        <v>0</v>
      </c>
      <c r="I39" s="467">
        <v>0</v>
      </c>
      <c r="J39" s="467">
        <v>0</v>
      </c>
      <c r="K39" s="1671">
        <f t="shared" si="2"/>
        <v>3602</v>
      </c>
      <c r="L39" s="466">
        <v>18000</v>
      </c>
    </row>
    <row r="40" spans="1:14" x14ac:dyDescent="0.2">
      <c r="A40" s="1504" t="s">
        <v>200</v>
      </c>
      <c r="B40" s="614">
        <v>2150</v>
      </c>
      <c r="C40" s="466">
        <v>950514</v>
      </c>
      <c r="D40" s="466">
        <v>237223</v>
      </c>
      <c r="E40" s="466">
        <v>1250128</v>
      </c>
      <c r="F40" s="466">
        <v>12507</v>
      </c>
      <c r="G40" s="466">
        <v>18759</v>
      </c>
      <c r="H40" s="466">
        <v>523</v>
      </c>
      <c r="I40" s="467">
        <v>93391</v>
      </c>
      <c r="J40" s="467">
        <v>0</v>
      </c>
      <c r="K40" s="1671">
        <f t="shared" si="2"/>
        <v>2563045</v>
      </c>
      <c r="L40" s="466">
        <v>2721346</v>
      </c>
    </row>
    <row r="41" spans="1:14" x14ac:dyDescent="0.2">
      <c r="A41" s="1504" t="s">
        <v>1669</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560</v>
      </c>
      <c r="B42" s="1669" t="s">
        <v>716</v>
      </c>
      <c r="C42" s="1670">
        <f>SUM(C36:C41)</f>
        <v>8103581</v>
      </c>
      <c r="D42" s="1670">
        <f t="shared" ref="D42:L42" si="3">SUM(D36:D41)</f>
        <v>2674940</v>
      </c>
      <c r="E42" s="1670">
        <f t="shared" si="3"/>
        <v>3125411</v>
      </c>
      <c r="F42" s="1670">
        <f t="shared" si="3"/>
        <v>46197</v>
      </c>
      <c r="G42" s="1670">
        <f t="shared" si="3"/>
        <v>20942</v>
      </c>
      <c r="H42" s="1670">
        <f t="shared" si="3"/>
        <v>928</v>
      </c>
      <c r="I42" s="1670">
        <f t="shared" si="3"/>
        <v>93391</v>
      </c>
      <c r="J42" s="1670">
        <f t="shared" si="3"/>
        <v>0</v>
      </c>
      <c r="K42" s="1670">
        <f t="shared" si="3"/>
        <v>14065390</v>
      </c>
      <c r="L42" s="1670">
        <f t="shared" si="3"/>
        <v>14219525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0</v>
      </c>
      <c r="D44" s="481">
        <v>0</v>
      </c>
      <c r="E44" s="481">
        <v>0</v>
      </c>
      <c r="F44" s="481">
        <v>0</v>
      </c>
      <c r="G44" s="481">
        <v>0</v>
      </c>
      <c r="H44" s="481">
        <v>0</v>
      </c>
      <c r="I44" s="467">
        <v>0</v>
      </c>
      <c r="J44" s="467">
        <v>0</v>
      </c>
      <c r="K44" s="1672">
        <f>SUM(C44:J44)</f>
        <v>0</v>
      </c>
      <c r="L44" s="481">
        <v>0</v>
      </c>
    </row>
    <row r="45" spans="1:14" x14ac:dyDescent="0.2">
      <c r="A45" s="1504" t="s">
        <v>815</v>
      </c>
      <c r="B45" s="614">
        <v>2220</v>
      </c>
      <c r="C45" s="466">
        <v>0</v>
      </c>
      <c r="D45" s="466">
        <v>0</v>
      </c>
      <c r="E45" s="466">
        <v>0</v>
      </c>
      <c r="F45" s="466">
        <v>0</v>
      </c>
      <c r="G45" s="466">
        <v>0</v>
      </c>
      <c r="H45" s="466">
        <v>0</v>
      </c>
      <c r="I45" s="467">
        <v>0</v>
      </c>
      <c r="J45" s="467">
        <v>0</v>
      </c>
      <c r="K45" s="1672">
        <f>SUM(C45:J45)</f>
        <v>0</v>
      </c>
      <c r="L45" s="466">
        <v>0</v>
      </c>
    </row>
    <row r="46" spans="1:14" x14ac:dyDescent="0.2">
      <c r="A46" s="1504" t="s">
        <v>816</v>
      </c>
      <c r="B46" s="614">
        <v>2230</v>
      </c>
      <c r="C46" s="466">
        <v>0</v>
      </c>
      <c r="D46" s="466">
        <v>0</v>
      </c>
      <c r="E46" s="466">
        <v>0</v>
      </c>
      <c r="F46" s="466">
        <v>0</v>
      </c>
      <c r="G46" s="466">
        <v>0</v>
      </c>
      <c r="H46" s="466">
        <v>0</v>
      </c>
      <c r="I46" s="467">
        <v>0</v>
      </c>
      <c r="J46" s="467">
        <v>0</v>
      </c>
      <c r="K46" s="1672">
        <f>SUM(C46:J46)</f>
        <v>0</v>
      </c>
      <c r="L46" s="466">
        <v>0</v>
      </c>
    </row>
    <row r="47" spans="1:14" ht="12.75" customHeight="1" thickBot="1" x14ac:dyDescent="0.25">
      <c r="A47" s="1668" t="s">
        <v>561</v>
      </c>
      <c r="B47" s="1669" t="s">
        <v>32</v>
      </c>
      <c r="C47" s="1670">
        <f>SUM(C44:C46)</f>
        <v>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0</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0</v>
      </c>
      <c r="D49" s="481">
        <v>0</v>
      </c>
      <c r="E49" s="481">
        <v>2503</v>
      </c>
      <c r="F49" s="481">
        <v>0</v>
      </c>
      <c r="G49" s="481">
        <v>0</v>
      </c>
      <c r="H49" s="481">
        <v>0</v>
      </c>
      <c r="I49" s="467">
        <v>0</v>
      </c>
      <c r="J49" s="467">
        <v>0</v>
      </c>
      <c r="K49" s="1672">
        <f>SUM(C49:J49)</f>
        <v>2503</v>
      </c>
      <c r="L49" s="481">
        <v>19642</v>
      </c>
    </row>
    <row r="50" spans="1:14" x14ac:dyDescent="0.2">
      <c r="A50" s="1504" t="s">
        <v>818</v>
      </c>
      <c r="B50" s="614">
        <v>2320</v>
      </c>
      <c r="C50" s="466">
        <v>654430</v>
      </c>
      <c r="D50" s="466">
        <v>188826</v>
      </c>
      <c r="E50" s="466">
        <v>214608</v>
      </c>
      <c r="F50" s="466">
        <v>32838</v>
      </c>
      <c r="G50" s="466">
        <v>0</v>
      </c>
      <c r="H50" s="466">
        <v>2461</v>
      </c>
      <c r="I50" s="467">
        <v>0</v>
      </c>
      <c r="J50" s="467">
        <v>10000</v>
      </c>
      <c r="K50" s="1672">
        <f>SUM(C50:J50)</f>
        <v>1103163</v>
      </c>
      <c r="L50" s="466">
        <v>1178499</v>
      </c>
    </row>
    <row r="51" spans="1:14" x14ac:dyDescent="0.2">
      <c r="A51" s="1504" t="s">
        <v>42</v>
      </c>
      <c r="B51" s="614">
        <v>2330</v>
      </c>
      <c r="C51" s="466">
        <v>355540</v>
      </c>
      <c r="D51" s="466">
        <v>60306</v>
      </c>
      <c r="E51" s="466">
        <v>30462</v>
      </c>
      <c r="F51" s="466">
        <v>212</v>
      </c>
      <c r="G51" s="466">
        <v>0</v>
      </c>
      <c r="H51" s="466">
        <v>540</v>
      </c>
      <c r="I51" s="467">
        <v>0</v>
      </c>
      <c r="J51" s="467">
        <v>0</v>
      </c>
      <c r="K51" s="1672">
        <f>SUM(C51:J51)</f>
        <v>447060</v>
      </c>
      <c r="L51" s="466">
        <v>426667</v>
      </c>
    </row>
    <row r="52" spans="1:14" ht="22.5" x14ac:dyDescent="0.2">
      <c r="A52" s="1505" t="s">
        <v>298</v>
      </c>
      <c r="B52" s="627" t="s">
        <v>366</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717</v>
      </c>
      <c r="B53" s="1669" t="s">
        <v>33</v>
      </c>
      <c r="C53" s="1670">
        <f>SUM(C49:C52)</f>
        <v>1009970</v>
      </c>
      <c r="D53" s="1670">
        <f t="shared" ref="D53:L53" si="5">SUM(D49:D52)</f>
        <v>249132</v>
      </c>
      <c r="E53" s="1670">
        <f t="shared" si="5"/>
        <v>247573</v>
      </c>
      <c r="F53" s="1670">
        <f t="shared" si="5"/>
        <v>33050</v>
      </c>
      <c r="G53" s="1670">
        <f t="shared" si="5"/>
        <v>0</v>
      </c>
      <c r="H53" s="1670">
        <f t="shared" si="5"/>
        <v>3001</v>
      </c>
      <c r="I53" s="1670">
        <f t="shared" si="5"/>
        <v>0</v>
      </c>
      <c r="J53" s="1670">
        <f t="shared" si="5"/>
        <v>10000</v>
      </c>
      <c r="K53" s="1670">
        <f t="shared" si="5"/>
        <v>1552726</v>
      </c>
      <c r="L53" s="1670">
        <f t="shared" si="5"/>
        <v>1624808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0</v>
      </c>
      <c r="D55" s="481">
        <v>0</v>
      </c>
      <c r="E55" s="481">
        <v>0</v>
      </c>
      <c r="F55" s="481">
        <v>0</v>
      </c>
      <c r="G55" s="481">
        <v>0</v>
      </c>
      <c r="H55" s="481">
        <v>0</v>
      </c>
      <c r="I55" s="467">
        <v>0</v>
      </c>
      <c r="J55" s="467">
        <v>0</v>
      </c>
      <c r="K55" s="1672">
        <f>SUM(C55:J55)</f>
        <v>0</v>
      </c>
      <c r="L55" s="481">
        <v>0</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463</v>
      </c>
      <c r="B60" s="614">
        <v>2520</v>
      </c>
      <c r="C60" s="466">
        <v>223167</v>
      </c>
      <c r="D60" s="466">
        <v>75890</v>
      </c>
      <c r="E60" s="466">
        <v>59507</v>
      </c>
      <c r="F60" s="466">
        <v>47023</v>
      </c>
      <c r="G60" s="466">
        <v>0</v>
      </c>
      <c r="H60" s="466">
        <v>340</v>
      </c>
      <c r="I60" s="467">
        <v>0</v>
      </c>
      <c r="J60" s="467">
        <v>0</v>
      </c>
      <c r="K60" s="1672">
        <f t="shared" si="7"/>
        <v>405927</v>
      </c>
      <c r="L60" s="466">
        <v>378258</v>
      </c>
      <c r="M60" s="609"/>
      <c r="N60" s="609"/>
    </row>
    <row r="61" spans="1:14" s="343" customFormat="1" x14ac:dyDescent="0.2">
      <c r="A61" s="1504" t="s">
        <v>197</v>
      </c>
      <c r="B61" s="614">
        <v>2540</v>
      </c>
      <c r="C61" s="466">
        <v>0</v>
      </c>
      <c r="D61" s="466">
        <v>0</v>
      </c>
      <c r="E61" s="466">
        <v>491667</v>
      </c>
      <c r="F61" s="466">
        <v>47496</v>
      </c>
      <c r="G61" s="466">
        <v>20113</v>
      </c>
      <c r="H61" s="466">
        <v>0</v>
      </c>
      <c r="I61" s="467">
        <v>8255</v>
      </c>
      <c r="J61" s="467">
        <v>0</v>
      </c>
      <c r="K61" s="1672">
        <f t="shared" si="7"/>
        <v>567531</v>
      </c>
      <c r="L61" s="466">
        <v>763509</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0</v>
      </c>
      <c r="D63" s="466">
        <v>0</v>
      </c>
      <c r="E63" s="466">
        <v>0</v>
      </c>
      <c r="F63" s="466">
        <v>0</v>
      </c>
      <c r="G63" s="466">
        <v>0</v>
      </c>
      <c r="H63" s="466">
        <v>0</v>
      </c>
      <c r="I63" s="467">
        <v>0</v>
      </c>
      <c r="J63" s="467">
        <v>0</v>
      </c>
      <c r="K63" s="1672">
        <f t="shared" si="7"/>
        <v>0</v>
      </c>
      <c r="L63" s="466">
        <v>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223167</v>
      </c>
      <c r="D65" s="1670">
        <f t="shared" ref="D65:L65" si="8">SUM(D59:D64)</f>
        <v>75890</v>
      </c>
      <c r="E65" s="1670">
        <f t="shared" si="8"/>
        <v>551174</v>
      </c>
      <c r="F65" s="1670">
        <f t="shared" si="8"/>
        <v>94519</v>
      </c>
      <c r="G65" s="1670">
        <f t="shared" si="8"/>
        <v>20113</v>
      </c>
      <c r="H65" s="1670">
        <f t="shared" si="8"/>
        <v>340</v>
      </c>
      <c r="I65" s="1670">
        <f t="shared" si="8"/>
        <v>8255</v>
      </c>
      <c r="J65" s="1670">
        <f t="shared" si="8"/>
        <v>0</v>
      </c>
      <c r="K65" s="1670">
        <f t="shared" si="8"/>
        <v>973458</v>
      </c>
      <c r="L65" s="1670">
        <f t="shared" si="8"/>
        <v>1141767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811</v>
      </c>
      <c r="B74" s="1676">
        <v>2000</v>
      </c>
      <c r="C74" s="1677">
        <f>SUM(C42,C47,C53,C57,C65,C72,C73)</f>
        <v>9336718</v>
      </c>
      <c r="D74" s="1677">
        <f t="shared" ref="D74:K74" si="10">SUM(D42,D47,D53,D57,D65,D72,D73)</f>
        <v>2999962</v>
      </c>
      <c r="E74" s="1677">
        <f t="shared" si="10"/>
        <v>3924158</v>
      </c>
      <c r="F74" s="1677">
        <f t="shared" si="10"/>
        <v>173766</v>
      </c>
      <c r="G74" s="1677">
        <f t="shared" si="10"/>
        <v>41055</v>
      </c>
      <c r="H74" s="1677">
        <f t="shared" si="10"/>
        <v>4269</v>
      </c>
      <c r="I74" s="1677">
        <f t="shared" si="10"/>
        <v>101646</v>
      </c>
      <c r="J74" s="1677">
        <f t="shared" si="10"/>
        <v>10000</v>
      </c>
      <c r="K74" s="1677">
        <f t="shared" si="10"/>
        <v>16591574</v>
      </c>
      <c r="L74" s="1677">
        <f>SUM(L42,L47,L53,L57,L65,L72,L73)</f>
        <v>16986100</v>
      </c>
    </row>
    <row r="75" spans="1:14" s="259" customFormat="1" ht="15.75" customHeight="1" thickTop="1" thickBot="1" x14ac:dyDescent="0.25">
      <c r="A75" s="1610" t="s">
        <v>47</v>
      </c>
      <c r="B75" s="1611" t="s">
        <v>575</v>
      </c>
      <c r="C75" s="573">
        <v>0</v>
      </c>
      <c r="D75" s="573">
        <v>0</v>
      </c>
      <c r="E75" s="573">
        <v>583</v>
      </c>
      <c r="F75" s="573">
        <v>0</v>
      </c>
      <c r="G75" s="573">
        <v>0</v>
      </c>
      <c r="H75" s="573">
        <v>0</v>
      </c>
      <c r="I75" s="531">
        <v>0</v>
      </c>
      <c r="J75" s="531">
        <v>0</v>
      </c>
      <c r="K75" s="1670">
        <f>SUM(C75:J75)</f>
        <v>583</v>
      </c>
      <c r="L75" s="576">
        <v>4000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0</v>
      </c>
      <c r="F79" s="616"/>
      <c r="G79" s="616"/>
      <c r="H79" s="466">
        <v>0</v>
      </c>
      <c r="I79" s="477"/>
      <c r="J79" s="477"/>
      <c r="K79" s="1671">
        <f t="shared" si="11"/>
        <v>0</v>
      </c>
      <c r="L79" s="466">
        <v>0</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0</v>
      </c>
      <c r="I102" s="477"/>
      <c r="J102" s="477"/>
      <c r="K102" s="1677">
        <f>SUM(K84,K92,K100,K101)</f>
        <v>0</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12296948</v>
      </c>
      <c r="D114" s="1670">
        <f t="shared" ref="D114:K114" si="13">SUM(D33,D74,D75,D102,D112,D113)</f>
        <v>3634131</v>
      </c>
      <c r="E114" s="1670">
        <f t="shared" si="13"/>
        <v>5114867</v>
      </c>
      <c r="F114" s="1670">
        <f t="shared" si="13"/>
        <v>197569</v>
      </c>
      <c r="G114" s="1670">
        <f t="shared" si="13"/>
        <v>41474</v>
      </c>
      <c r="H114" s="1670">
        <f>SUM(H33,H74,H75,H102,H112,H113)</f>
        <v>4869</v>
      </c>
      <c r="I114" s="1670">
        <f t="shared" si="13"/>
        <v>106985</v>
      </c>
      <c r="J114" s="1670">
        <f t="shared" si="13"/>
        <v>10000</v>
      </c>
      <c r="K114" s="1670">
        <f t="shared" si="13"/>
        <v>21406843</v>
      </c>
      <c r="L114" s="1670">
        <f>SUM(L33,L74,L75,L102,L112,L113)</f>
        <v>21993064</v>
      </c>
    </row>
    <row r="115" spans="1:14" ht="13.5" thickTop="1" x14ac:dyDescent="0.2">
      <c r="A115" s="2154" t="s">
        <v>996</v>
      </c>
      <c r="B115" s="2155"/>
      <c r="C115" s="618"/>
      <c r="D115" s="618"/>
      <c r="E115" s="618"/>
      <c r="F115" s="618"/>
      <c r="G115" s="618"/>
      <c r="H115" s="618"/>
      <c r="I115" s="618"/>
      <c r="J115" s="618"/>
      <c r="K115" s="1684">
        <f>'Revenues 9-14'!C268-'Expenditures 15-22'!K114</f>
        <v>767579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t="e">
        <v>#VALUE!</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t="e">
        <v>#VALUE!</v>
      </c>
    </row>
    <row r="123" spans="1:14" ht="14.25" thickTop="1" thickBot="1" x14ac:dyDescent="0.25">
      <c r="A123" s="1504" t="s">
        <v>4</v>
      </c>
      <c r="B123" s="614">
        <v>2530</v>
      </c>
      <c r="C123" s="466"/>
      <c r="D123" s="466"/>
      <c r="E123" s="466"/>
      <c r="F123" s="466"/>
      <c r="G123" s="466"/>
      <c r="H123" s="466"/>
      <c r="I123" s="467"/>
      <c r="J123" s="467"/>
      <c r="K123" s="1670">
        <f>SUM(C123:J123)</f>
        <v>0</v>
      </c>
      <c r="L123" s="466" t="e">
        <v>#VALUE!</v>
      </c>
    </row>
    <row r="124" spans="1:14" ht="14.25" thickTop="1" thickBot="1" x14ac:dyDescent="0.25">
      <c r="A124" s="1504" t="s">
        <v>197</v>
      </c>
      <c r="B124" s="614">
        <v>2540</v>
      </c>
      <c r="C124" s="466"/>
      <c r="D124" s="466"/>
      <c r="E124" s="466"/>
      <c r="F124" s="466"/>
      <c r="G124" s="466"/>
      <c r="H124" s="466"/>
      <c r="I124" s="467"/>
      <c r="J124" s="467"/>
      <c r="K124" s="1670">
        <f>SUM(C124:J124)</f>
        <v>0</v>
      </c>
      <c r="L124" s="466" t="e">
        <v>#VALUE!</v>
      </c>
    </row>
    <row r="125" spans="1:14" ht="14.25" thickTop="1" thickBot="1" x14ac:dyDescent="0.25">
      <c r="A125" s="1504" t="s">
        <v>953</v>
      </c>
      <c r="B125" s="614">
        <v>2550</v>
      </c>
      <c r="C125" s="466"/>
      <c r="D125" s="466"/>
      <c r="E125" s="466"/>
      <c r="F125" s="466"/>
      <c r="G125" s="466"/>
      <c r="H125" s="466"/>
      <c r="I125" s="467"/>
      <c r="J125" s="467"/>
      <c r="K125" s="1670">
        <f>SUM(C125:J125)</f>
        <v>0</v>
      </c>
      <c r="L125" s="466" t="e">
        <v>#VALUE!</v>
      </c>
    </row>
    <row r="126" spans="1:14" ht="14.25" thickTop="1" thickBot="1" x14ac:dyDescent="0.25">
      <c r="A126" s="1504" t="s">
        <v>100</v>
      </c>
      <c r="B126" s="614">
        <v>2560</v>
      </c>
      <c r="C126" s="654"/>
      <c r="D126" s="654"/>
      <c r="E126" s="654"/>
      <c r="F126" s="654"/>
      <c r="G126" s="466"/>
      <c r="H126" s="654"/>
      <c r="I126" s="474"/>
      <c r="J126" s="616"/>
      <c r="K126" s="1670">
        <f>SUM(C126:J126)</f>
        <v>0</v>
      </c>
      <c r="L126" s="466" t="e">
        <v>#VALUE!</v>
      </c>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t="e">
        <f t="shared" si="14"/>
        <v>#VALUE!</v>
      </c>
    </row>
    <row r="128" spans="1:14" ht="12.75" customHeight="1" thickTop="1" x14ac:dyDescent="0.2">
      <c r="A128" s="1511" t="s">
        <v>980</v>
      </c>
      <c r="B128" s="655" t="s">
        <v>574</v>
      </c>
      <c r="C128" s="656"/>
      <c r="D128" s="656"/>
      <c r="E128" s="656"/>
      <c r="F128" s="656"/>
      <c r="G128" s="656"/>
      <c r="H128" s="656"/>
      <c r="I128" s="535"/>
      <c r="J128" s="535"/>
      <c r="K128" s="1685">
        <f>SUM(C128:J128)</f>
        <v>0</v>
      </c>
      <c r="L128" s="656" t="e">
        <v>#VALUE!</v>
      </c>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t="e">
        <f t="shared" si="15"/>
        <v>#VALUE!</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t="e">
        <v>#VALUE!</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c r="F133" s="468"/>
      <c r="G133" s="468"/>
      <c r="H133" s="641"/>
      <c r="I133" s="468"/>
      <c r="J133" s="468"/>
      <c r="K133" s="1821">
        <f>SUM(E133,H133)</f>
        <v>0</v>
      </c>
      <c r="L133" s="641" t="e">
        <v>#VALUE!</v>
      </c>
      <c r="M133" s="206"/>
      <c r="N133" s="206"/>
    </row>
    <row r="134" spans="1:14" x14ac:dyDescent="0.2">
      <c r="A134" s="1504" t="s">
        <v>304</v>
      </c>
      <c r="B134" s="614">
        <v>4120</v>
      </c>
      <c r="C134" s="616"/>
      <c r="D134" s="616"/>
      <c r="E134" s="478"/>
      <c r="F134" s="616"/>
      <c r="G134" s="616"/>
      <c r="H134" s="481"/>
      <c r="I134" s="477"/>
      <c r="J134" s="616"/>
      <c r="K134" s="1672">
        <f>SUM(E134,H134)</f>
        <v>0</v>
      </c>
      <c r="L134" s="481" t="e">
        <v>#VALUE!</v>
      </c>
    </row>
    <row r="135" spans="1:14" x14ac:dyDescent="0.2">
      <c r="A135" s="1504" t="s">
        <v>697</v>
      </c>
      <c r="B135" s="614">
        <v>4140</v>
      </c>
      <c r="C135" s="616"/>
      <c r="D135" s="616"/>
      <c r="E135" s="467"/>
      <c r="F135" s="616"/>
      <c r="G135" s="616"/>
      <c r="H135" s="466"/>
      <c r="I135" s="477"/>
      <c r="J135" s="616"/>
      <c r="K135" s="1672">
        <f>SUM(E135,H135)</f>
        <v>0</v>
      </c>
      <c r="L135" s="466" t="e">
        <v>#VALUE!</v>
      </c>
    </row>
    <row r="136" spans="1:14" x14ac:dyDescent="0.2">
      <c r="A136" s="1508" t="s">
        <v>698</v>
      </c>
      <c r="B136" s="628">
        <v>4190</v>
      </c>
      <c r="C136" s="616"/>
      <c r="D136" s="616"/>
      <c r="E136" s="467"/>
      <c r="F136" s="616"/>
      <c r="G136" s="616"/>
      <c r="H136" s="466"/>
      <c r="I136" s="477"/>
      <c r="J136" s="616"/>
      <c r="K136" s="1672">
        <f>SUM(E136,H136)</f>
        <v>0</v>
      </c>
      <c r="L136" s="466" t="e">
        <v>#VALUE!</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t="e">
        <f>SUM(L133:L136)</f>
        <v>#VALUE!</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t="e">
        <v>#VALUE!</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t="e">
        <f>SUM(L137,L138)</f>
        <v>#VALUE!</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t="e">
        <v>#VALUE!</v>
      </c>
    </row>
    <row r="143" spans="1:14" x14ac:dyDescent="0.2">
      <c r="A143" s="1504" t="s">
        <v>88</v>
      </c>
      <c r="B143" s="614">
        <v>5120</v>
      </c>
      <c r="C143" s="616"/>
      <c r="D143" s="616"/>
      <c r="E143" s="616"/>
      <c r="F143" s="616"/>
      <c r="G143" s="616"/>
      <c r="H143" s="466"/>
      <c r="I143" s="468"/>
      <c r="J143" s="616"/>
      <c r="K143" s="1672">
        <f>SUM(H143)</f>
        <v>0</v>
      </c>
      <c r="L143" s="466" t="e">
        <v>#VALUE!</v>
      </c>
    </row>
    <row r="144" spans="1:14" ht="12.75" customHeight="1" x14ac:dyDescent="0.2">
      <c r="A144" s="1504" t="s">
        <v>1170</v>
      </c>
      <c r="B144" s="628" t="s">
        <v>617</v>
      </c>
      <c r="C144" s="616"/>
      <c r="D144" s="616"/>
      <c r="E144" s="616"/>
      <c r="F144" s="616"/>
      <c r="G144" s="616"/>
      <c r="H144" s="466"/>
      <c r="I144" s="468"/>
      <c r="J144" s="616"/>
      <c r="K144" s="1672">
        <f>SUM(H144)</f>
        <v>0</v>
      </c>
      <c r="L144" s="466" t="e">
        <v>#VALUE!</v>
      </c>
    </row>
    <row r="145" spans="1:14" x14ac:dyDescent="0.2">
      <c r="A145" s="1504" t="s">
        <v>89</v>
      </c>
      <c r="B145" s="614" t="s">
        <v>589</v>
      </c>
      <c r="C145" s="616"/>
      <c r="D145" s="616"/>
      <c r="E145" s="616"/>
      <c r="F145" s="616"/>
      <c r="G145" s="616"/>
      <c r="H145" s="466"/>
      <c r="I145" s="468"/>
      <c r="J145" s="616"/>
      <c r="K145" s="1672">
        <f>SUM(H145)</f>
        <v>0</v>
      </c>
      <c r="L145" s="466" t="e">
        <v>#VALUE!</v>
      </c>
    </row>
    <row r="146" spans="1:14" ht="12.75" customHeight="1" x14ac:dyDescent="0.2">
      <c r="A146" s="1504" t="s">
        <v>619</v>
      </c>
      <c r="B146" s="614" t="s">
        <v>618</v>
      </c>
      <c r="C146" s="616"/>
      <c r="D146" s="616"/>
      <c r="E146" s="616"/>
      <c r="F146" s="616"/>
      <c r="G146" s="616"/>
      <c r="H146" s="466"/>
      <c r="I146" s="468"/>
      <c r="J146" s="616"/>
      <c r="K146" s="1672">
        <f>SUM(H146)</f>
        <v>0</v>
      </c>
      <c r="L146" s="466" t="e">
        <v>#VALUE!</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t="e">
        <f>SUM(L142:L146)</f>
        <v>#VALUE!</v>
      </c>
    </row>
    <row r="148" spans="1:14" ht="15.75" customHeight="1" thickTop="1" x14ac:dyDescent="0.2">
      <c r="A148" s="660" t="s">
        <v>1103</v>
      </c>
      <c r="B148" s="661" t="s">
        <v>38</v>
      </c>
      <c r="C148" s="616"/>
      <c r="D148" s="616"/>
      <c r="E148" s="616"/>
      <c r="F148" s="616"/>
      <c r="G148" s="616"/>
      <c r="H148" s="479"/>
      <c r="I148" s="468"/>
      <c r="J148" s="616"/>
      <c r="K148" s="1672">
        <f>SUM(H148)</f>
        <v>0</v>
      </c>
      <c r="L148" s="492" t="e">
        <v>#VALUE!</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t="e">
        <f>SUM(L142:L146,L148)</f>
        <v>#VALUE!</v>
      </c>
    </row>
    <row r="150" spans="1:14" ht="15.75" customHeight="1" thickTop="1" thickBot="1" x14ac:dyDescent="0.25">
      <c r="A150" s="1606" t="s">
        <v>1038</v>
      </c>
      <c r="B150" s="1613" t="s">
        <v>861</v>
      </c>
      <c r="C150" s="616"/>
      <c r="D150" s="616"/>
      <c r="E150" s="616"/>
      <c r="F150" s="616"/>
      <c r="G150" s="616"/>
      <c r="H150" s="662"/>
      <c r="I150" s="521"/>
      <c r="J150" s="616"/>
      <c r="K150" s="623"/>
      <c r="L150" s="573" t="e">
        <v>#VALUE!</v>
      </c>
    </row>
    <row r="151" spans="1:14" ht="12.75" customHeight="1" thickTop="1" thickBot="1" x14ac:dyDescent="0.25">
      <c r="A151" s="2171" t="s">
        <v>620</v>
      </c>
      <c r="B151" s="2151"/>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t="e">
        <f>SUM(L129,L130,L139,L149,L150)</f>
        <v>#VALUE!</v>
      </c>
    </row>
    <row r="152" spans="1:14" ht="12.75" customHeight="1" thickTop="1" x14ac:dyDescent="0.2">
      <c r="A152" s="2174" t="s">
        <v>1178</v>
      </c>
      <c r="B152" s="2175"/>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c r="I157" s="616"/>
      <c r="J157" s="616"/>
      <c r="K157" s="1671">
        <f>H157</f>
        <v>0</v>
      </c>
      <c r="L157" s="467" t="e">
        <v>#VALUE!</v>
      </c>
      <c r="M157" s="619"/>
      <c r="N157" s="619"/>
    </row>
    <row r="158" spans="1:14" s="620" customFormat="1" ht="12" x14ac:dyDescent="0.2">
      <c r="A158" s="1826" t="s">
        <v>304</v>
      </c>
      <c r="B158" s="1827" t="s">
        <v>1845</v>
      </c>
      <c r="C158" s="616"/>
      <c r="D158" s="616"/>
      <c r="E158" s="616"/>
      <c r="F158" s="616"/>
      <c r="G158" s="616"/>
      <c r="H158" s="467"/>
      <c r="I158" s="616"/>
      <c r="J158" s="616"/>
      <c r="K158" s="1671">
        <f>H158</f>
        <v>0</v>
      </c>
      <c r="L158" s="467" t="e">
        <v>#VALUE!</v>
      </c>
      <c r="M158" s="619"/>
      <c r="N158" s="619"/>
    </row>
    <row r="159" spans="1:14" s="620" customFormat="1" ht="12" x14ac:dyDescent="0.2">
      <c r="A159" s="1826" t="s">
        <v>1846</v>
      </c>
      <c r="B159" s="1827" t="s">
        <v>558</v>
      </c>
      <c r="C159" s="616"/>
      <c r="D159" s="616"/>
      <c r="E159" s="616"/>
      <c r="F159" s="616"/>
      <c r="G159" s="616"/>
      <c r="H159" s="467"/>
      <c r="I159" s="616"/>
      <c r="J159" s="616"/>
      <c r="K159" s="1671">
        <f>H159</f>
        <v>0</v>
      </c>
      <c r="L159" s="467" t="e">
        <v>#VALUE!</v>
      </c>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t="e">
        <f>SUM(L157:L159)</f>
        <v>#VALUE!</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t="e">
        <v>#VALUE!</v>
      </c>
    </row>
    <row r="164" spans="1:14" x14ac:dyDescent="0.2">
      <c r="A164" s="1504" t="s">
        <v>88</v>
      </c>
      <c r="B164" s="614">
        <v>5120</v>
      </c>
      <c r="C164" s="616"/>
      <c r="D164" s="616"/>
      <c r="E164" s="616"/>
      <c r="F164" s="616"/>
      <c r="G164" s="616"/>
      <c r="H164" s="466"/>
      <c r="I164" s="616"/>
      <c r="J164" s="616"/>
      <c r="K164" s="1671">
        <f>SUM(C164:J164)</f>
        <v>0</v>
      </c>
      <c r="L164" s="466" t="e">
        <v>#VALUE!</v>
      </c>
    </row>
    <row r="165" spans="1:14" ht="12.75" customHeight="1" x14ac:dyDescent="0.2">
      <c r="A165" s="1504" t="s">
        <v>1170</v>
      </c>
      <c r="B165" s="614" t="s">
        <v>617</v>
      </c>
      <c r="C165" s="616"/>
      <c r="D165" s="616"/>
      <c r="E165" s="616"/>
      <c r="F165" s="616"/>
      <c r="G165" s="616"/>
      <c r="H165" s="466"/>
      <c r="I165" s="616"/>
      <c r="J165" s="616"/>
      <c r="K165" s="1671">
        <f>SUM(C165:J165)</f>
        <v>0</v>
      </c>
      <c r="L165" s="466" t="e">
        <v>#VALUE!</v>
      </c>
    </row>
    <row r="166" spans="1:14" x14ac:dyDescent="0.2">
      <c r="A166" s="1504" t="s">
        <v>89</v>
      </c>
      <c r="B166" s="628" t="s">
        <v>589</v>
      </c>
      <c r="C166" s="616"/>
      <c r="D166" s="616"/>
      <c r="E166" s="616"/>
      <c r="F166" s="616"/>
      <c r="G166" s="616"/>
      <c r="H166" s="466"/>
      <c r="I166" s="616"/>
      <c r="J166" s="616"/>
      <c r="K166" s="1671">
        <f>SUM(C166:J166)</f>
        <v>0</v>
      </c>
      <c r="L166" s="466" t="e">
        <v>#VALUE!</v>
      </c>
    </row>
    <row r="167" spans="1:14" ht="12.75" customHeight="1" x14ac:dyDescent="0.2">
      <c r="A167" s="1504" t="s">
        <v>619</v>
      </c>
      <c r="B167" s="614" t="s">
        <v>618</v>
      </c>
      <c r="C167" s="616"/>
      <c r="D167" s="616"/>
      <c r="E167" s="616"/>
      <c r="F167" s="616"/>
      <c r="G167" s="616"/>
      <c r="H167" s="466"/>
      <c r="I167" s="616"/>
      <c r="J167" s="616"/>
      <c r="K167" s="1671">
        <f>SUM(C167:J167)</f>
        <v>0</v>
      </c>
      <c r="L167" s="466" t="e">
        <v>#VALUE!</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t="e">
        <f>SUM(L163:L167)</f>
        <v>#VALUE!</v>
      </c>
    </row>
    <row r="169" spans="1:14" ht="15.75" customHeight="1" thickTop="1" x14ac:dyDescent="0.2">
      <c r="A169" s="669" t="s">
        <v>83</v>
      </c>
      <c r="B169" s="670" t="s">
        <v>38</v>
      </c>
      <c r="C169" s="616"/>
      <c r="D169" s="616"/>
      <c r="E169" s="616"/>
      <c r="F169" s="616"/>
      <c r="G169" s="616"/>
      <c r="H169" s="656"/>
      <c r="I169" s="616"/>
      <c r="J169" s="616"/>
      <c r="K169" s="1671">
        <f>SUM(C169:H169)</f>
        <v>0</v>
      </c>
      <c r="L169" s="656" t="e">
        <v>#VALUE!</v>
      </c>
    </row>
    <row r="170" spans="1:14" ht="33.75" customHeight="1" x14ac:dyDescent="0.2">
      <c r="A170" s="669" t="s">
        <v>1670</v>
      </c>
      <c r="B170" s="671" t="s">
        <v>31</v>
      </c>
      <c r="C170" s="616"/>
      <c r="D170" s="616"/>
      <c r="E170" s="616"/>
      <c r="F170" s="616"/>
      <c r="G170" s="616"/>
      <c r="H170" s="569"/>
      <c r="I170" s="616"/>
      <c r="J170" s="616"/>
      <c r="K170" s="1671">
        <f>SUM(C170:J170)</f>
        <v>0</v>
      </c>
      <c r="L170" s="569" t="e">
        <v>#VALUE!</v>
      </c>
    </row>
    <row r="171" spans="1:14" ht="15.75" customHeight="1" x14ac:dyDescent="0.2">
      <c r="A171" s="621" t="s">
        <v>766</v>
      </c>
      <c r="B171" s="672" t="s">
        <v>84</v>
      </c>
      <c r="C171" s="616"/>
      <c r="D171" s="616"/>
      <c r="E171" s="466"/>
      <c r="F171" s="616"/>
      <c r="G171" s="616"/>
      <c r="H171" s="569"/>
      <c r="I171" s="477"/>
      <c r="J171" s="616"/>
      <c r="K171" s="1671">
        <f>SUM(C171:J171)</f>
        <v>0</v>
      </c>
      <c r="L171" s="569" t="e">
        <v>#VALUE!</v>
      </c>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t="e">
        <f>SUM(L168,L169,L170,L171)</f>
        <v>#VALUE!</v>
      </c>
    </row>
    <row r="173" spans="1:14" ht="15.75" customHeight="1" thickTop="1" thickBot="1" x14ac:dyDescent="0.25">
      <c r="A173" s="1619" t="s">
        <v>85</v>
      </c>
      <c r="B173" s="1611" t="s">
        <v>861</v>
      </c>
      <c r="C173" s="616"/>
      <c r="D173" s="616"/>
      <c r="E173" s="623"/>
      <c r="F173" s="616"/>
      <c r="G173" s="616"/>
      <c r="H173" s="626"/>
      <c r="I173" s="638"/>
      <c r="J173" s="616"/>
      <c r="K173" s="623"/>
      <c r="L173" s="576" t="e">
        <v>#VALUE!</v>
      </c>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t="e">
        <f>SUM(L160,L172,L173)</f>
        <v>#VALUE!</v>
      </c>
    </row>
    <row r="175" spans="1:14" ht="13.5" thickTop="1" x14ac:dyDescent="0.2">
      <c r="A175" s="2154" t="s">
        <v>996</v>
      </c>
      <c r="B175" s="2155"/>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t="e">
        <v>#VALUE!</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t="e">
        <v>#VALUE!</v>
      </c>
    </row>
    <row r="183" spans="1:14" ht="12.75" customHeight="1" thickBot="1" x14ac:dyDescent="0.25">
      <c r="A183" s="1509" t="s">
        <v>980</v>
      </c>
      <c r="B183" s="677">
        <v>2900</v>
      </c>
      <c r="C183" s="573"/>
      <c r="D183" s="573"/>
      <c r="E183" s="573"/>
      <c r="F183" s="573"/>
      <c r="G183" s="573"/>
      <c r="H183" s="573"/>
      <c r="I183" s="532"/>
      <c r="J183" s="532"/>
      <c r="K183" s="1677">
        <f>SUM(C183:J183)</f>
        <v>0</v>
      </c>
      <c r="L183" s="573" t="e">
        <v>#VALUE!</v>
      </c>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t="e">
        <f>SUM(L180, L182:L183)</f>
        <v>#VALUE!</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t="e">
        <v>#VALUE!</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t="e">
        <v>#VALUE!</v>
      </c>
    </row>
    <row r="189" spans="1:14" x14ac:dyDescent="0.2">
      <c r="A189" s="1504" t="s">
        <v>304</v>
      </c>
      <c r="B189" s="614">
        <v>4120</v>
      </c>
      <c r="C189" s="616"/>
      <c r="D189" s="616"/>
      <c r="E189" s="466"/>
      <c r="F189" s="616"/>
      <c r="G189" s="616"/>
      <c r="H189" s="466"/>
      <c r="I189" s="477"/>
      <c r="J189" s="616"/>
      <c r="K189" s="1671">
        <f t="shared" si="18"/>
        <v>0</v>
      </c>
      <c r="L189" s="466" t="e">
        <v>#VALUE!</v>
      </c>
    </row>
    <row r="190" spans="1:14" x14ac:dyDescent="0.2">
      <c r="A190" s="1504" t="s">
        <v>305</v>
      </c>
      <c r="B190" s="628">
        <v>4130</v>
      </c>
      <c r="C190" s="616"/>
      <c r="D190" s="616"/>
      <c r="E190" s="466"/>
      <c r="F190" s="616"/>
      <c r="G190" s="616"/>
      <c r="H190" s="466"/>
      <c r="I190" s="477"/>
      <c r="J190" s="616"/>
      <c r="K190" s="1671">
        <f t="shared" si="18"/>
        <v>0</v>
      </c>
      <c r="L190" s="466" t="e">
        <v>#VALUE!</v>
      </c>
    </row>
    <row r="191" spans="1:14" x14ac:dyDescent="0.2">
      <c r="A191" s="1504" t="s">
        <v>697</v>
      </c>
      <c r="B191" s="614">
        <v>4140</v>
      </c>
      <c r="C191" s="616"/>
      <c r="D191" s="616"/>
      <c r="E191" s="466"/>
      <c r="F191" s="616"/>
      <c r="G191" s="616"/>
      <c r="H191" s="466"/>
      <c r="I191" s="477"/>
      <c r="J191" s="616"/>
      <c r="K191" s="1671">
        <f t="shared" si="18"/>
        <v>0</v>
      </c>
      <c r="L191" s="466" t="e">
        <v>#VALUE!</v>
      </c>
    </row>
    <row r="192" spans="1:14" x14ac:dyDescent="0.2">
      <c r="A192" s="1504" t="s">
        <v>86</v>
      </c>
      <c r="B192" s="614">
        <v>4170</v>
      </c>
      <c r="C192" s="616"/>
      <c r="D192" s="616"/>
      <c r="E192" s="466"/>
      <c r="F192" s="616"/>
      <c r="G192" s="616"/>
      <c r="H192" s="466"/>
      <c r="I192" s="477"/>
      <c r="J192" s="616"/>
      <c r="K192" s="1671">
        <f t="shared" si="18"/>
        <v>0</v>
      </c>
      <c r="L192" s="466" t="e">
        <v>#VALUE!</v>
      </c>
    </row>
    <row r="193" spans="1:14" x14ac:dyDescent="0.2">
      <c r="A193" s="1508" t="s">
        <v>698</v>
      </c>
      <c r="B193" s="628">
        <v>4190</v>
      </c>
      <c r="C193" s="616"/>
      <c r="D193" s="616"/>
      <c r="E193" s="466"/>
      <c r="F193" s="616"/>
      <c r="G193" s="616"/>
      <c r="H193" s="466"/>
      <c r="I193" s="477"/>
      <c r="J193" s="616"/>
      <c r="K193" s="1671">
        <f t="shared" si="18"/>
        <v>0</v>
      </c>
      <c r="L193" s="466" t="e">
        <v>#VALUE!</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t="e">
        <f>SUM(L188:L193)</f>
        <v>#VALUE!</v>
      </c>
    </row>
    <row r="195" spans="1:14" ht="15.75" customHeight="1" thickTop="1" x14ac:dyDescent="0.2">
      <c r="A195" s="669" t="s">
        <v>92</v>
      </c>
      <c r="B195" s="678" t="s">
        <v>931</v>
      </c>
      <c r="C195" s="616"/>
      <c r="D195" s="616"/>
      <c r="E195" s="656"/>
      <c r="F195" s="616"/>
      <c r="G195" s="616"/>
      <c r="H195" s="656"/>
      <c r="I195" s="477"/>
      <c r="J195" s="616"/>
      <c r="K195" s="1685">
        <f>SUM(E195,H195)</f>
        <v>0</v>
      </c>
      <c r="L195" s="656" t="e">
        <v>#VALUE!</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t="e">
        <f>SUM(L194,L195)</f>
        <v>#VALUE!</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t="e">
        <v>#VALUE!</v>
      </c>
    </row>
    <row r="200" spans="1:14" x14ac:dyDescent="0.2">
      <c r="A200" s="1504" t="s">
        <v>88</v>
      </c>
      <c r="B200" s="614">
        <v>5120</v>
      </c>
      <c r="C200" s="616"/>
      <c r="D200" s="616"/>
      <c r="E200" s="616"/>
      <c r="F200" s="616"/>
      <c r="G200" s="616"/>
      <c r="H200" s="466"/>
      <c r="I200" s="616"/>
      <c r="J200" s="616"/>
      <c r="K200" s="1671">
        <f>SUM(H200)</f>
        <v>0</v>
      </c>
      <c r="L200" s="466" t="e">
        <v>#VALUE!</v>
      </c>
    </row>
    <row r="201" spans="1:14" ht="12.75" customHeight="1" x14ac:dyDescent="0.2">
      <c r="A201" s="1504" t="s">
        <v>1170</v>
      </c>
      <c r="B201" s="628" t="s">
        <v>617</v>
      </c>
      <c r="C201" s="616"/>
      <c r="D201" s="616"/>
      <c r="E201" s="616"/>
      <c r="F201" s="616"/>
      <c r="G201" s="616"/>
      <c r="H201" s="466"/>
      <c r="I201" s="616"/>
      <c r="J201" s="616"/>
      <c r="K201" s="1671">
        <f>SUM(H201)</f>
        <v>0</v>
      </c>
      <c r="L201" s="466" t="e">
        <v>#VALUE!</v>
      </c>
    </row>
    <row r="202" spans="1:14" x14ac:dyDescent="0.2">
      <c r="A202" s="1504" t="s">
        <v>89</v>
      </c>
      <c r="B202" s="614" t="s">
        <v>589</v>
      </c>
      <c r="C202" s="616"/>
      <c r="D202" s="616"/>
      <c r="E202" s="616"/>
      <c r="F202" s="616"/>
      <c r="G202" s="616"/>
      <c r="H202" s="466"/>
      <c r="I202" s="616"/>
      <c r="J202" s="616"/>
      <c r="K202" s="1671">
        <f>SUM(H202)</f>
        <v>0</v>
      </c>
      <c r="L202" s="466" t="e">
        <v>#VALUE!</v>
      </c>
    </row>
    <row r="203" spans="1:14" x14ac:dyDescent="0.2">
      <c r="A203" s="1516" t="s">
        <v>619</v>
      </c>
      <c r="B203" s="614" t="s">
        <v>618</v>
      </c>
      <c r="C203" s="616"/>
      <c r="D203" s="616"/>
      <c r="E203" s="616"/>
      <c r="F203" s="616"/>
      <c r="G203" s="616"/>
      <c r="H203" s="471"/>
      <c r="I203" s="616"/>
      <c r="J203" s="616"/>
      <c r="K203" s="1671">
        <f>SUM(H203)</f>
        <v>0</v>
      </c>
      <c r="L203" s="471" t="e">
        <v>#VALUE!</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t="e">
        <f>SUM(L199:L203)</f>
        <v>#VALUE!</v>
      </c>
    </row>
    <row r="205" spans="1:14" ht="15.75" customHeight="1" thickTop="1" x14ac:dyDescent="0.2">
      <c r="A205" s="679" t="s">
        <v>83</v>
      </c>
      <c r="B205" s="680" t="s">
        <v>38</v>
      </c>
      <c r="C205" s="616"/>
      <c r="D205" s="616"/>
      <c r="E205" s="616"/>
      <c r="F205" s="616"/>
      <c r="G205" s="616"/>
      <c r="H205" s="535"/>
      <c r="I205" s="616"/>
      <c r="J205" s="616"/>
      <c r="K205" s="1685">
        <f>SUM(H205)</f>
        <v>0</v>
      </c>
      <c r="L205" s="535" t="e">
        <v>#VALUE!</v>
      </c>
    </row>
    <row r="206" spans="1:14" ht="30" customHeight="1" x14ac:dyDescent="0.2">
      <c r="A206" s="681" t="s">
        <v>1671</v>
      </c>
      <c r="B206" s="672" t="s">
        <v>31</v>
      </c>
      <c r="C206" s="616"/>
      <c r="D206" s="616"/>
      <c r="E206" s="616"/>
      <c r="F206" s="616"/>
      <c r="G206" s="616"/>
      <c r="H206" s="466"/>
      <c r="I206" s="616"/>
      <c r="J206" s="616"/>
      <c r="K206" s="1671">
        <f>SUM(H206)</f>
        <v>0</v>
      </c>
      <c r="L206" s="466" t="e">
        <v>#VALUE!</v>
      </c>
    </row>
    <row r="207" spans="1:14" ht="15.75" customHeight="1" x14ac:dyDescent="0.2">
      <c r="A207" s="621" t="s">
        <v>766</v>
      </c>
      <c r="B207" s="672" t="s">
        <v>84</v>
      </c>
      <c r="C207" s="616"/>
      <c r="D207" s="616"/>
      <c r="E207" s="616"/>
      <c r="F207" s="616"/>
      <c r="G207" s="616"/>
      <c r="H207" s="467"/>
      <c r="I207" s="616"/>
      <c r="J207" s="616"/>
      <c r="K207" s="1671">
        <f>H207</f>
        <v>0</v>
      </c>
      <c r="L207" s="466" t="e">
        <v>#VALUE!</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t="e">
        <f>SUM(L204,L205,L206,L207)</f>
        <v>#VALUE!</v>
      </c>
    </row>
    <row r="209" spans="1:14" ht="15.75" customHeight="1" thickTop="1" thickBot="1" x14ac:dyDescent="0.25">
      <c r="A209" s="1606" t="s">
        <v>872</v>
      </c>
      <c r="B209" s="1613" t="s">
        <v>861</v>
      </c>
      <c r="C209" s="623"/>
      <c r="D209" s="623"/>
      <c r="E209" s="623"/>
      <c r="F209" s="623"/>
      <c r="G209" s="623"/>
      <c r="H209" s="623"/>
      <c r="I209" s="616"/>
      <c r="J209" s="616"/>
      <c r="K209" s="623"/>
      <c r="L209" s="576" t="e">
        <v>#VALUE!</v>
      </c>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t="e">
        <f>SUM(L184,L185,L196,L208,L209)</f>
        <v>#VALUE!</v>
      </c>
    </row>
    <row r="211" spans="1:14" ht="13.5" thickTop="1" x14ac:dyDescent="0.2">
      <c r="A211" s="2154" t="s">
        <v>996</v>
      </c>
      <c r="B211" s="2155"/>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t="e">
        <v>#VALUE!</v>
      </c>
    </row>
    <row r="216" spans="1:14" x14ac:dyDescent="0.2">
      <c r="A216" s="1504" t="s">
        <v>163</v>
      </c>
      <c r="B216" s="614" t="s">
        <v>967</v>
      </c>
      <c r="C216" s="616"/>
      <c r="D216" s="467"/>
      <c r="E216" s="616"/>
      <c r="F216" s="616"/>
      <c r="G216" s="616"/>
      <c r="H216" s="616"/>
      <c r="I216" s="616"/>
      <c r="J216" s="616"/>
      <c r="K216" s="1671">
        <f t="shared" ref="K216:K228" si="19">D216</f>
        <v>0</v>
      </c>
      <c r="L216" s="466" t="e">
        <v>#VALUE!</v>
      </c>
    </row>
    <row r="217" spans="1:14" x14ac:dyDescent="0.2">
      <c r="A217" s="1504" t="s">
        <v>164</v>
      </c>
      <c r="B217" s="614">
        <v>1200</v>
      </c>
      <c r="C217" s="616"/>
      <c r="D217" s="466"/>
      <c r="E217" s="616"/>
      <c r="F217" s="616"/>
      <c r="G217" s="616"/>
      <c r="H217" s="616"/>
      <c r="I217" s="616"/>
      <c r="J217" s="616"/>
      <c r="K217" s="1671">
        <f t="shared" si="19"/>
        <v>0</v>
      </c>
      <c r="L217" s="466" t="e">
        <v>#VALUE!</v>
      </c>
    </row>
    <row r="218" spans="1:14" x14ac:dyDescent="0.2">
      <c r="A218" s="1504" t="s">
        <v>278</v>
      </c>
      <c r="B218" s="614" t="s">
        <v>968</v>
      </c>
      <c r="C218" s="616"/>
      <c r="D218" s="467"/>
      <c r="E218" s="616"/>
      <c r="F218" s="616"/>
      <c r="G218" s="616"/>
      <c r="H218" s="616"/>
      <c r="I218" s="616"/>
      <c r="J218" s="616"/>
      <c r="K218" s="1671">
        <f t="shared" si="19"/>
        <v>0</v>
      </c>
      <c r="L218" s="466" t="e">
        <v>#VALUE!</v>
      </c>
    </row>
    <row r="219" spans="1:14" x14ac:dyDescent="0.2">
      <c r="A219" s="1504" t="s">
        <v>279</v>
      </c>
      <c r="B219" s="614">
        <v>1250</v>
      </c>
      <c r="C219" s="616"/>
      <c r="D219" s="466"/>
      <c r="E219" s="616"/>
      <c r="F219" s="616"/>
      <c r="G219" s="616"/>
      <c r="H219" s="616"/>
      <c r="I219" s="616"/>
      <c r="J219" s="616"/>
      <c r="K219" s="1671">
        <f t="shared" si="19"/>
        <v>0</v>
      </c>
      <c r="L219" s="466" t="e">
        <v>#VALUE!</v>
      </c>
    </row>
    <row r="220" spans="1:14" x14ac:dyDescent="0.2">
      <c r="A220" s="1504" t="s">
        <v>280</v>
      </c>
      <c r="B220" s="614" t="s">
        <v>161</v>
      </c>
      <c r="C220" s="616"/>
      <c r="D220" s="467"/>
      <c r="E220" s="616"/>
      <c r="F220" s="616"/>
      <c r="G220" s="616"/>
      <c r="H220" s="616"/>
      <c r="I220" s="616"/>
      <c r="J220" s="616"/>
      <c r="K220" s="1671">
        <f t="shared" si="19"/>
        <v>0</v>
      </c>
      <c r="L220" s="466" t="e">
        <v>#VALUE!</v>
      </c>
    </row>
    <row r="221" spans="1:14" x14ac:dyDescent="0.2">
      <c r="A221" s="1504" t="s">
        <v>962</v>
      </c>
      <c r="B221" s="614">
        <v>1300</v>
      </c>
      <c r="C221" s="616"/>
      <c r="D221" s="466"/>
      <c r="E221" s="616"/>
      <c r="F221" s="616"/>
      <c r="G221" s="616"/>
      <c r="H221" s="616"/>
      <c r="I221" s="616"/>
      <c r="J221" s="616"/>
      <c r="K221" s="1671">
        <f t="shared" si="19"/>
        <v>0</v>
      </c>
      <c r="L221" s="466" t="e">
        <v>#VALUE!</v>
      </c>
    </row>
    <row r="222" spans="1:14" x14ac:dyDescent="0.2">
      <c r="A222" s="1504" t="s">
        <v>723</v>
      </c>
      <c r="B222" s="614">
        <v>1400</v>
      </c>
      <c r="C222" s="616"/>
      <c r="D222" s="466"/>
      <c r="E222" s="616"/>
      <c r="F222" s="616"/>
      <c r="G222" s="616"/>
      <c r="H222" s="616"/>
      <c r="I222" s="616"/>
      <c r="J222" s="616"/>
      <c r="K222" s="1671">
        <f t="shared" si="19"/>
        <v>0</v>
      </c>
      <c r="L222" s="466" t="e">
        <v>#VALUE!</v>
      </c>
    </row>
    <row r="223" spans="1:14" x14ac:dyDescent="0.2">
      <c r="A223" s="1504" t="s">
        <v>963</v>
      </c>
      <c r="B223" s="614">
        <v>1500</v>
      </c>
      <c r="C223" s="616"/>
      <c r="D223" s="466"/>
      <c r="E223" s="616"/>
      <c r="F223" s="616"/>
      <c r="G223" s="616"/>
      <c r="H223" s="616"/>
      <c r="I223" s="616"/>
      <c r="J223" s="616"/>
      <c r="K223" s="1671">
        <f t="shared" si="19"/>
        <v>0</v>
      </c>
      <c r="L223" s="466" t="e">
        <v>#VALUE!</v>
      </c>
    </row>
    <row r="224" spans="1:14" x14ac:dyDescent="0.2">
      <c r="A224" s="1504" t="s">
        <v>964</v>
      </c>
      <c r="B224" s="614">
        <v>1600</v>
      </c>
      <c r="C224" s="616"/>
      <c r="D224" s="466"/>
      <c r="E224" s="616"/>
      <c r="F224" s="616"/>
      <c r="G224" s="616"/>
      <c r="H224" s="616"/>
      <c r="I224" s="616"/>
      <c r="J224" s="616"/>
      <c r="K224" s="1671">
        <f t="shared" si="19"/>
        <v>0</v>
      </c>
      <c r="L224" s="466" t="e">
        <v>#VALUE!</v>
      </c>
    </row>
    <row r="225" spans="1:12" x14ac:dyDescent="0.2">
      <c r="A225" s="1504" t="s">
        <v>987</v>
      </c>
      <c r="B225" s="614">
        <v>1650</v>
      </c>
      <c r="C225" s="616"/>
      <c r="D225" s="466"/>
      <c r="E225" s="616"/>
      <c r="F225" s="616"/>
      <c r="G225" s="616"/>
      <c r="H225" s="616"/>
      <c r="I225" s="616"/>
      <c r="J225" s="616"/>
      <c r="K225" s="1671">
        <f t="shared" si="19"/>
        <v>0</v>
      </c>
      <c r="L225" s="466" t="e">
        <v>#VALUE!</v>
      </c>
    </row>
    <row r="226" spans="1:12" x14ac:dyDescent="0.2">
      <c r="A226" s="1504" t="s">
        <v>724</v>
      </c>
      <c r="B226" s="614" t="s">
        <v>162</v>
      </c>
      <c r="C226" s="616"/>
      <c r="D226" s="467"/>
      <c r="E226" s="616"/>
      <c r="F226" s="616"/>
      <c r="G226" s="616"/>
      <c r="H226" s="616"/>
      <c r="I226" s="616"/>
      <c r="J226" s="616"/>
      <c r="K226" s="1671">
        <f t="shared" si="19"/>
        <v>0</v>
      </c>
      <c r="L226" s="466" t="e">
        <v>#VALUE!</v>
      </c>
    </row>
    <row r="227" spans="1:12" x14ac:dyDescent="0.2">
      <c r="A227" s="1504" t="s">
        <v>1087</v>
      </c>
      <c r="B227" s="614">
        <v>1800</v>
      </c>
      <c r="C227" s="616"/>
      <c r="D227" s="466"/>
      <c r="E227" s="616"/>
      <c r="F227" s="616"/>
      <c r="G227" s="616"/>
      <c r="H227" s="616"/>
      <c r="I227" s="616"/>
      <c r="J227" s="616"/>
      <c r="K227" s="1671">
        <f t="shared" si="19"/>
        <v>0</v>
      </c>
      <c r="L227" s="466" t="e">
        <v>#VALUE!</v>
      </c>
    </row>
    <row r="228" spans="1:12" x14ac:dyDescent="0.2">
      <c r="A228" s="1504" t="s">
        <v>1088</v>
      </c>
      <c r="B228" s="614">
        <v>1900</v>
      </c>
      <c r="C228" s="616"/>
      <c r="D228" s="466"/>
      <c r="E228" s="616"/>
      <c r="F228" s="616"/>
      <c r="G228" s="616"/>
      <c r="H228" s="616"/>
      <c r="I228" s="616"/>
      <c r="J228" s="616"/>
      <c r="K228" s="1671">
        <f t="shared" si="19"/>
        <v>0</v>
      </c>
      <c r="L228" s="466" t="e">
        <v>#VALUE!</v>
      </c>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t="e">
        <f>SUM(L215:L228)</f>
        <v>#VALUE!</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t="e">
        <v>#VALUE!</v>
      </c>
    </row>
    <row r="233" spans="1:12" x14ac:dyDescent="0.2">
      <c r="A233" s="1504" t="s">
        <v>1090</v>
      </c>
      <c r="B233" s="614">
        <v>2120</v>
      </c>
      <c r="C233" s="616"/>
      <c r="D233" s="466"/>
      <c r="E233" s="616"/>
      <c r="F233" s="616"/>
      <c r="G233" s="616"/>
      <c r="H233" s="616"/>
      <c r="I233" s="616"/>
      <c r="J233" s="616"/>
      <c r="K233" s="1671">
        <f t="shared" si="20"/>
        <v>0</v>
      </c>
      <c r="L233" s="466" t="e">
        <v>#VALUE!</v>
      </c>
    </row>
    <row r="234" spans="1:12" x14ac:dyDescent="0.2">
      <c r="A234" s="1504" t="s">
        <v>198</v>
      </c>
      <c r="B234" s="614">
        <v>2130</v>
      </c>
      <c r="C234" s="616"/>
      <c r="D234" s="466"/>
      <c r="E234" s="616"/>
      <c r="F234" s="616"/>
      <c r="G234" s="616"/>
      <c r="H234" s="616"/>
      <c r="I234" s="616"/>
      <c r="J234" s="616"/>
      <c r="K234" s="1671">
        <f t="shared" si="20"/>
        <v>0</v>
      </c>
      <c r="L234" s="466" t="e">
        <v>#VALUE!</v>
      </c>
    </row>
    <row r="235" spans="1:12" x14ac:dyDescent="0.2">
      <c r="A235" s="1504" t="s">
        <v>199</v>
      </c>
      <c r="B235" s="614">
        <v>2140</v>
      </c>
      <c r="C235" s="616"/>
      <c r="D235" s="466"/>
      <c r="E235" s="616"/>
      <c r="F235" s="616"/>
      <c r="G235" s="616"/>
      <c r="H235" s="616"/>
      <c r="I235" s="616"/>
      <c r="J235" s="616"/>
      <c r="K235" s="1671">
        <f t="shared" si="20"/>
        <v>0</v>
      </c>
      <c r="L235" s="466" t="e">
        <v>#VALUE!</v>
      </c>
    </row>
    <row r="236" spans="1:12" x14ac:dyDescent="0.2">
      <c r="A236" s="1504" t="s">
        <v>200</v>
      </c>
      <c r="B236" s="614">
        <v>2150</v>
      </c>
      <c r="C236" s="616"/>
      <c r="D236" s="466"/>
      <c r="E236" s="616"/>
      <c r="F236" s="616"/>
      <c r="G236" s="616"/>
      <c r="H236" s="616"/>
      <c r="I236" s="616"/>
      <c r="J236" s="616"/>
      <c r="K236" s="1671">
        <f t="shared" si="20"/>
        <v>0</v>
      </c>
      <c r="L236" s="466" t="e">
        <v>#VALUE!</v>
      </c>
    </row>
    <row r="237" spans="1:12" x14ac:dyDescent="0.2">
      <c r="A237" s="1504" t="s">
        <v>165</v>
      </c>
      <c r="B237" s="614">
        <v>2190</v>
      </c>
      <c r="C237" s="616"/>
      <c r="D237" s="466"/>
      <c r="E237" s="616"/>
      <c r="F237" s="616"/>
      <c r="G237" s="616"/>
      <c r="H237" s="616"/>
      <c r="I237" s="616"/>
      <c r="J237" s="616"/>
      <c r="K237" s="1671">
        <f t="shared" si="20"/>
        <v>0</v>
      </c>
      <c r="L237" s="466" t="e">
        <v>#VALUE!</v>
      </c>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t="e">
        <f>SUM(L232:L237)</f>
        <v>#VALUE!</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t="e">
        <v>#VALUE!</v>
      </c>
    </row>
    <row r="241" spans="1:12" x14ac:dyDescent="0.2">
      <c r="A241" s="1504" t="s">
        <v>815</v>
      </c>
      <c r="B241" s="614">
        <v>2220</v>
      </c>
      <c r="C241" s="616"/>
      <c r="D241" s="466"/>
      <c r="E241" s="616"/>
      <c r="F241" s="616"/>
      <c r="G241" s="616"/>
      <c r="H241" s="616"/>
      <c r="I241" s="616"/>
      <c r="J241" s="616"/>
      <c r="K241" s="1672">
        <f>D241</f>
        <v>0</v>
      </c>
      <c r="L241" s="466" t="e">
        <v>#VALUE!</v>
      </c>
    </row>
    <row r="242" spans="1:12" x14ac:dyDescent="0.2">
      <c r="A242" s="1504" t="s">
        <v>816</v>
      </c>
      <c r="B242" s="614">
        <v>2230</v>
      </c>
      <c r="C242" s="616"/>
      <c r="D242" s="466"/>
      <c r="E242" s="616"/>
      <c r="F242" s="616"/>
      <c r="G242" s="616"/>
      <c r="H242" s="616"/>
      <c r="I242" s="616"/>
      <c r="J242" s="616"/>
      <c r="K242" s="1672">
        <f>D242</f>
        <v>0</v>
      </c>
      <c r="L242" s="466" t="e">
        <v>#VALUE!</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t="e">
        <f>SUM(L240:L242)</f>
        <v>#VALUE!</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t="e">
        <v>#VALUE!</v>
      </c>
    </row>
    <row r="246" spans="1:12" x14ac:dyDescent="0.2">
      <c r="A246" s="1504" t="s">
        <v>818</v>
      </c>
      <c r="B246" s="614">
        <v>2320</v>
      </c>
      <c r="C246" s="616"/>
      <c r="D246" s="466"/>
      <c r="E246" s="616"/>
      <c r="F246" s="616"/>
      <c r="G246" s="616"/>
      <c r="H246" s="616"/>
      <c r="I246" s="616"/>
      <c r="J246" s="616"/>
      <c r="K246" s="1672">
        <f t="shared" ref="K246:K256" si="21">D246</f>
        <v>0</v>
      </c>
      <c r="L246" s="466" t="e">
        <v>#VALUE!</v>
      </c>
    </row>
    <row r="247" spans="1:12" x14ac:dyDescent="0.2">
      <c r="A247" s="1504" t="s">
        <v>819</v>
      </c>
      <c r="B247" s="614">
        <v>2330</v>
      </c>
      <c r="C247" s="616"/>
      <c r="D247" s="466"/>
      <c r="E247" s="616"/>
      <c r="F247" s="616"/>
      <c r="G247" s="616"/>
      <c r="H247" s="616"/>
      <c r="I247" s="616"/>
      <c r="J247" s="616"/>
      <c r="K247" s="1672">
        <f t="shared" si="21"/>
        <v>0</v>
      </c>
      <c r="L247" s="466" t="e">
        <v>#VALUE!</v>
      </c>
    </row>
    <row r="248" spans="1:12" x14ac:dyDescent="0.2">
      <c r="A248" s="1505" t="s">
        <v>299</v>
      </c>
      <c r="B248" s="602" t="s">
        <v>281</v>
      </c>
      <c r="C248" s="616"/>
      <c r="D248" s="474"/>
      <c r="E248" s="616"/>
      <c r="F248" s="616"/>
      <c r="G248" s="616"/>
      <c r="H248" s="616"/>
      <c r="I248" s="616"/>
      <c r="J248" s="616"/>
      <c r="K248" s="1672">
        <f t="shared" si="21"/>
        <v>0</v>
      </c>
      <c r="L248" s="466" t="e">
        <v>#VALUE!</v>
      </c>
    </row>
    <row r="249" spans="1:12" x14ac:dyDescent="0.2">
      <c r="A249" s="1506" t="s">
        <v>1803</v>
      </c>
      <c r="B249" s="683" t="s">
        <v>282</v>
      </c>
      <c r="C249" s="616"/>
      <c r="D249" s="474"/>
      <c r="E249" s="616"/>
      <c r="F249" s="616"/>
      <c r="G249" s="616"/>
      <c r="H249" s="616"/>
      <c r="I249" s="616"/>
      <c r="J249" s="616"/>
      <c r="K249" s="1672">
        <f t="shared" si="21"/>
        <v>0</v>
      </c>
      <c r="L249" s="466" t="e">
        <v>#VALUE!</v>
      </c>
    </row>
    <row r="250" spans="1:12" x14ac:dyDescent="0.2">
      <c r="A250" s="1505" t="s">
        <v>1804</v>
      </c>
      <c r="B250" s="602" t="s">
        <v>283</v>
      </c>
      <c r="C250" s="616"/>
      <c r="D250" s="474"/>
      <c r="E250" s="616"/>
      <c r="F250" s="616"/>
      <c r="G250" s="616"/>
      <c r="H250" s="616"/>
      <c r="I250" s="616"/>
      <c r="J250" s="616"/>
      <c r="K250" s="1672">
        <f t="shared" si="21"/>
        <v>0</v>
      </c>
      <c r="L250" s="466" t="e">
        <v>#VALUE!</v>
      </c>
    </row>
    <row r="251" spans="1:12" x14ac:dyDescent="0.2">
      <c r="A251" s="1505" t="s">
        <v>238</v>
      </c>
      <c r="B251" s="602" t="s">
        <v>284</v>
      </c>
      <c r="C251" s="616"/>
      <c r="D251" s="474"/>
      <c r="E251" s="616"/>
      <c r="F251" s="616"/>
      <c r="G251" s="616"/>
      <c r="H251" s="616"/>
      <c r="I251" s="616"/>
      <c r="J251" s="616"/>
      <c r="K251" s="1672">
        <f t="shared" si="21"/>
        <v>0</v>
      </c>
      <c r="L251" s="466" t="e">
        <v>#VALUE!</v>
      </c>
    </row>
    <row r="252" spans="1:12" x14ac:dyDescent="0.2">
      <c r="A252" s="1505" t="s">
        <v>702</v>
      </c>
      <c r="B252" s="602" t="s">
        <v>285</v>
      </c>
      <c r="C252" s="616"/>
      <c r="D252" s="474"/>
      <c r="E252" s="616"/>
      <c r="F252" s="616"/>
      <c r="G252" s="616"/>
      <c r="H252" s="616"/>
      <c r="I252" s="616"/>
      <c r="J252" s="616"/>
      <c r="K252" s="1672">
        <f t="shared" si="21"/>
        <v>0</v>
      </c>
      <c r="L252" s="466" t="e">
        <v>#VALUE!</v>
      </c>
    </row>
    <row r="253" spans="1:12" x14ac:dyDescent="0.2">
      <c r="A253" s="1505" t="s">
        <v>239</v>
      </c>
      <c r="B253" s="602" t="s">
        <v>286</v>
      </c>
      <c r="C253" s="616"/>
      <c r="D253" s="474"/>
      <c r="E253" s="616"/>
      <c r="F253" s="616"/>
      <c r="G253" s="616"/>
      <c r="H253" s="616"/>
      <c r="I253" s="616"/>
      <c r="J253" s="616"/>
      <c r="K253" s="1672">
        <f t="shared" si="21"/>
        <v>0</v>
      </c>
      <c r="L253" s="466" t="e">
        <v>#VALUE!</v>
      </c>
    </row>
    <row r="254" spans="1:12" ht="22.5" x14ac:dyDescent="0.2">
      <c r="A254" s="1505" t="s">
        <v>1029</v>
      </c>
      <c r="B254" s="683" t="s">
        <v>287</v>
      </c>
      <c r="C254" s="616"/>
      <c r="D254" s="474"/>
      <c r="E254" s="616"/>
      <c r="F254" s="616"/>
      <c r="G254" s="616"/>
      <c r="H254" s="616"/>
      <c r="I254" s="616"/>
      <c r="J254" s="616"/>
      <c r="K254" s="1672">
        <f t="shared" si="21"/>
        <v>0</v>
      </c>
      <c r="L254" s="466" t="e">
        <v>#VALUE!</v>
      </c>
    </row>
    <row r="255" spans="1:12" x14ac:dyDescent="0.2">
      <c r="A255" s="1505" t="s">
        <v>1030</v>
      </c>
      <c r="B255" s="602" t="s">
        <v>288</v>
      </c>
      <c r="C255" s="616"/>
      <c r="D255" s="474"/>
      <c r="E255" s="616"/>
      <c r="F255" s="616"/>
      <c r="G255" s="616"/>
      <c r="H255" s="616"/>
      <c r="I255" s="616"/>
      <c r="J255" s="616"/>
      <c r="K255" s="1672">
        <f t="shared" si="21"/>
        <v>0</v>
      </c>
      <c r="L255" s="466" t="e">
        <v>#VALUE!</v>
      </c>
    </row>
    <row r="256" spans="1:12" x14ac:dyDescent="0.2">
      <c r="A256" s="1505" t="s">
        <v>971</v>
      </c>
      <c r="B256" s="614" t="s">
        <v>289</v>
      </c>
      <c r="C256" s="616"/>
      <c r="D256" s="474"/>
      <c r="E256" s="616"/>
      <c r="F256" s="616"/>
      <c r="G256" s="616"/>
      <c r="H256" s="616"/>
      <c r="I256" s="616"/>
      <c r="J256" s="616"/>
      <c r="K256" s="1672">
        <f t="shared" si="21"/>
        <v>0</v>
      </c>
      <c r="L256" s="466" t="e">
        <v>#VALUE!</v>
      </c>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t="e">
        <f>SUM(L245:L256)</f>
        <v>#VALUE!</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t="e">
        <v>#VALUE!</v>
      </c>
    </row>
    <row r="260" spans="1:14" s="597" customFormat="1" x14ac:dyDescent="0.2">
      <c r="A260" s="1522" t="s">
        <v>1802</v>
      </c>
      <c r="B260" s="628">
        <v>2490</v>
      </c>
      <c r="C260" s="616"/>
      <c r="D260" s="466"/>
      <c r="E260" s="616"/>
      <c r="F260" s="616"/>
      <c r="G260" s="616"/>
      <c r="H260" s="616"/>
      <c r="I260" s="616"/>
      <c r="J260" s="616"/>
      <c r="K260" s="1672">
        <f>D260</f>
        <v>0</v>
      </c>
      <c r="L260" s="466" t="e">
        <v>#VALUE!</v>
      </c>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t="e">
        <f>SUM(L259:L260)</f>
        <v>#VALUE!</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t="e">
        <v>#VALUE!</v>
      </c>
    </row>
    <row r="264" spans="1:14" x14ac:dyDescent="0.2">
      <c r="A264" s="1504" t="s">
        <v>463</v>
      </c>
      <c r="B264" s="685">
        <v>2520</v>
      </c>
      <c r="C264" s="616"/>
      <c r="D264" s="466"/>
      <c r="E264" s="616"/>
      <c r="F264" s="616"/>
      <c r="G264" s="616"/>
      <c r="H264" s="616"/>
      <c r="I264" s="616"/>
      <c r="J264" s="616"/>
      <c r="K264" s="1672">
        <f t="shared" ref="K264:K269" si="22">D264</f>
        <v>0</v>
      </c>
      <c r="L264" s="466" t="e">
        <v>#VALUE!</v>
      </c>
    </row>
    <row r="265" spans="1:14" x14ac:dyDescent="0.2">
      <c r="A265" s="1504" t="s">
        <v>4</v>
      </c>
      <c r="B265" s="614">
        <v>2530</v>
      </c>
      <c r="C265" s="616"/>
      <c r="D265" s="466"/>
      <c r="E265" s="616"/>
      <c r="F265" s="616"/>
      <c r="G265" s="616"/>
      <c r="H265" s="616"/>
      <c r="I265" s="616"/>
      <c r="J265" s="616"/>
      <c r="K265" s="1672">
        <f t="shared" si="22"/>
        <v>0</v>
      </c>
      <c r="L265" s="466" t="e">
        <v>#VALUE!</v>
      </c>
    </row>
    <row r="266" spans="1:14" x14ac:dyDescent="0.2">
      <c r="A266" s="1504" t="s">
        <v>197</v>
      </c>
      <c r="B266" s="614">
        <v>2540</v>
      </c>
      <c r="C266" s="616"/>
      <c r="D266" s="466"/>
      <c r="E266" s="616"/>
      <c r="F266" s="616"/>
      <c r="G266" s="616"/>
      <c r="H266" s="616"/>
      <c r="I266" s="616"/>
      <c r="J266" s="616"/>
      <c r="K266" s="1672">
        <f t="shared" si="22"/>
        <v>0</v>
      </c>
      <c r="L266" s="466" t="e">
        <v>#VALUE!</v>
      </c>
    </row>
    <row r="267" spans="1:14" x14ac:dyDescent="0.2">
      <c r="A267" s="1504" t="s">
        <v>953</v>
      </c>
      <c r="B267" s="614">
        <v>2550</v>
      </c>
      <c r="C267" s="616"/>
      <c r="D267" s="466"/>
      <c r="E267" s="616"/>
      <c r="F267" s="616"/>
      <c r="G267" s="616"/>
      <c r="H267" s="616"/>
      <c r="I267" s="616"/>
      <c r="J267" s="616"/>
      <c r="K267" s="1672">
        <f t="shared" si="22"/>
        <v>0</v>
      </c>
      <c r="L267" s="466" t="e">
        <v>#VALUE!</v>
      </c>
    </row>
    <row r="268" spans="1:14" x14ac:dyDescent="0.2">
      <c r="A268" s="1504" t="s">
        <v>100</v>
      </c>
      <c r="B268" s="614">
        <v>2560</v>
      </c>
      <c r="C268" s="616"/>
      <c r="D268" s="466"/>
      <c r="E268" s="616"/>
      <c r="F268" s="616"/>
      <c r="G268" s="616"/>
      <c r="H268" s="616"/>
      <c r="I268" s="616"/>
      <c r="J268" s="616"/>
      <c r="K268" s="1672">
        <f t="shared" si="22"/>
        <v>0</v>
      </c>
      <c r="L268" s="466" t="e">
        <v>#VALUE!</v>
      </c>
    </row>
    <row r="269" spans="1:14" x14ac:dyDescent="0.2">
      <c r="A269" s="1504" t="s">
        <v>101</v>
      </c>
      <c r="B269" s="614">
        <v>2570</v>
      </c>
      <c r="C269" s="616"/>
      <c r="D269" s="466"/>
      <c r="E269" s="616"/>
      <c r="F269" s="616"/>
      <c r="G269" s="616"/>
      <c r="H269" s="616"/>
      <c r="I269" s="616"/>
      <c r="J269" s="616"/>
      <c r="K269" s="1672">
        <f t="shared" si="22"/>
        <v>0</v>
      </c>
      <c r="L269" s="466" t="e">
        <v>#VALUE!</v>
      </c>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t="e">
        <f>SUM(L263:L269)</f>
        <v>#VALUE!</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t="e">
        <v>#VALUE!</v>
      </c>
    </row>
    <row r="273" spans="1:12" x14ac:dyDescent="0.2">
      <c r="A273" s="1504" t="s">
        <v>607</v>
      </c>
      <c r="B273" s="628">
        <v>2620</v>
      </c>
      <c r="C273" s="616"/>
      <c r="D273" s="466"/>
      <c r="E273" s="616"/>
      <c r="F273" s="616"/>
      <c r="G273" s="616"/>
      <c r="H273" s="616"/>
      <c r="I273" s="616"/>
      <c r="J273" s="616"/>
      <c r="K273" s="1672">
        <f>D273</f>
        <v>0</v>
      </c>
      <c r="L273" s="466" t="e">
        <v>#VALUE!</v>
      </c>
    </row>
    <row r="274" spans="1:12" ht="12" customHeight="1" x14ac:dyDescent="0.2">
      <c r="A274" s="1504" t="s">
        <v>1061</v>
      </c>
      <c r="B274" s="614">
        <v>2630</v>
      </c>
      <c r="C274" s="616"/>
      <c r="D274" s="466"/>
      <c r="E274" s="616"/>
      <c r="F274" s="616"/>
      <c r="G274" s="616"/>
      <c r="H274" s="616"/>
      <c r="I274" s="616"/>
      <c r="J274" s="616"/>
      <c r="K274" s="1672">
        <f>D274</f>
        <v>0</v>
      </c>
      <c r="L274" s="466" t="e">
        <v>#VALUE!</v>
      </c>
    </row>
    <row r="275" spans="1:12" x14ac:dyDescent="0.2">
      <c r="A275" s="1504" t="s">
        <v>403</v>
      </c>
      <c r="B275" s="614">
        <v>2640</v>
      </c>
      <c r="C275" s="616"/>
      <c r="D275" s="466"/>
      <c r="E275" s="616"/>
      <c r="F275" s="616"/>
      <c r="G275" s="616"/>
      <c r="H275" s="616"/>
      <c r="I275" s="616"/>
      <c r="J275" s="616"/>
      <c r="K275" s="1672">
        <f>D275</f>
        <v>0</v>
      </c>
      <c r="L275" s="466" t="e">
        <v>#VALUE!</v>
      </c>
    </row>
    <row r="276" spans="1:12" x14ac:dyDescent="0.2">
      <c r="A276" s="1504" t="s">
        <v>404</v>
      </c>
      <c r="B276" s="614">
        <v>2660</v>
      </c>
      <c r="C276" s="616"/>
      <c r="D276" s="466"/>
      <c r="E276" s="616"/>
      <c r="F276" s="616"/>
      <c r="G276" s="616"/>
      <c r="H276" s="616"/>
      <c r="I276" s="616"/>
      <c r="J276" s="616"/>
      <c r="K276" s="1672">
        <f>D276</f>
        <v>0</v>
      </c>
      <c r="L276" s="466" t="e">
        <v>#VALUE!</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t="e">
        <f>SUM(L272:L276)</f>
        <v>#VALUE!</v>
      </c>
    </row>
    <row r="278" spans="1:12" ht="13.5" customHeight="1" thickTop="1" x14ac:dyDescent="0.2">
      <c r="A278" s="1510" t="s">
        <v>980</v>
      </c>
      <c r="B278" s="655" t="s">
        <v>574</v>
      </c>
      <c r="C278" s="616"/>
      <c r="D278" s="656"/>
      <c r="E278" s="616"/>
      <c r="F278" s="616"/>
      <c r="G278" s="616"/>
      <c r="H278" s="616"/>
      <c r="I278" s="616"/>
      <c r="J278" s="616"/>
      <c r="K278" s="1685">
        <f>D278</f>
        <v>0</v>
      </c>
      <c r="L278" s="656" t="e">
        <v>#VALUE!</v>
      </c>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t="e">
        <f>SUM(L238,L243,L257,L261,L270,L277,L278)</f>
        <v>#VALUE!</v>
      </c>
    </row>
    <row r="280" spans="1:12" ht="15.75" customHeight="1" thickTop="1" thickBot="1" x14ac:dyDescent="0.25">
      <c r="A280" s="1624" t="s">
        <v>875</v>
      </c>
      <c r="B280" s="1613">
        <v>3000</v>
      </c>
      <c r="C280" s="616"/>
      <c r="D280" s="576"/>
      <c r="E280" s="616"/>
      <c r="F280" s="616"/>
      <c r="G280" s="616"/>
      <c r="H280" s="616"/>
      <c r="I280" s="616"/>
      <c r="J280" s="616"/>
      <c r="K280" s="1679">
        <f>D280</f>
        <v>0</v>
      </c>
      <c r="L280" s="576" t="e">
        <v>#VALUE!</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c r="E282" s="616"/>
      <c r="F282" s="616"/>
      <c r="G282" s="616"/>
      <c r="H282" s="616"/>
      <c r="I282" s="616"/>
      <c r="J282" s="616"/>
      <c r="K282" s="1671">
        <f>D282</f>
        <v>0</v>
      </c>
      <c r="L282" s="467" t="e">
        <v>#VALUE!</v>
      </c>
    </row>
    <row r="283" spans="1:12" x14ac:dyDescent="0.2">
      <c r="A283" s="1504" t="s">
        <v>304</v>
      </c>
      <c r="B283" s="614">
        <v>4120</v>
      </c>
      <c r="C283" s="616"/>
      <c r="D283" s="466"/>
      <c r="E283" s="616"/>
      <c r="F283" s="616"/>
      <c r="G283" s="616"/>
      <c r="H283" s="616"/>
      <c r="I283" s="616"/>
      <c r="J283" s="616"/>
      <c r="K283" s="1671">
        <f>D283</f>
        <v>0</v>
      </c>
      <c r="L283" s="466" t="e">
        <v>#VALUE!</v>
      </c>
    </row>
    <row r="284" spans="1:12" x14ac:dyDescent="0.2">
      <c r="A284" s="1504" t="s">
        <v>697</v>
      </c>
      <c r="B284" s="614">
        <v>4140</v>
      </c>
      <c r="C284" s="616"/>
      <c r="D284" s="467"/>
      <c r="E284" s="616"/>
      <c r="F284" s="616"/>
      <c r="G284" s="616"/>
      <c r="H284" s="616"/>
      <c r="I284" s="616"/>
      <c r="J284" s="616"/>
      <c r="K284" s="1671">
        <f>D284</f>
        <v>0</v>
      </c>
      <c r="L284" s="466" t="e">
        <v>#VALUE!</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t="e">
        <f>SUM(L282:L284)</f>
        <v>#VALUE!</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t="e">
        <v>#VALUE!</v>
      </c>
    </row>
    <row r="289" spans="1:14" x14ac:dyDescent="0.2">
      <c r="A289" s="1504" t="s">
        <v>88</v>
      </c>
      <c r="B289" s="614">
        <v>5120</v>
      </c>
      <c r="C289" s="616"/>
      <c r="D289" s="616"/>
      <c r="E289" s="616"/>
      <c r="F289" s="616"/>
      <c r="G289" s="616"/>
      <c r="H289" s="466"/>
      <c r="I289" s="616"/>
      <c r="J289" s="616"/>
      <c r="K289" s="1671">
        <f>H289</f>
        <v>0</v>
      </c>
      <c r="L289" s="466" t="e">
        <v>#VALUE!</v>
      </c>
    </row>
    <row r="290" spans="1:14" ht="12.75" customHeight="1" x14ac:dyDescent="0.2">
      <c r="A290" s="1504" t="s">
        <v>1170</v>
      </c>
      <c r="B290" s="628" t="s">
        <v>617</v>
      </c>
      <c r="C290" s="616"/>
      <c r="D290" s="616"/>
      <c r="E290" s="616"/>
      <c r="F290" s="616"/>
      <c r="G290" s="616"/>
      <c r="H290" s="466"/>
      <c r="I290" s="616"/>
      <c r="J290" s="616"/>
      <c r="K290" s="1671">
        <f>H290</f>
        <v>0</v>
      </c>
      <c r="L290" s="466" t="e">
        <v>#VALUE!</v>
      </c>
    </row>
    <row r="291" spans="1:14" x14ac:dyDescent="0.2">
      <c r="A291" s="1504" t="s">
        <v>89</v>
      </c>
      <c r="B291" s="614" t="s">
        <v>589</v>
      </c>
      <c r="C291" s="616"/>
      <c r="D291" s="616"/>
      <c r="E291" s="616"/>
      <c r="F291" s="616"/>
      <c r="G291" s="616"/>
      <c r="H291" s="466"/>
      <c r="I291" s="616"/>
      <c r="J291" s="616"/>
      <c r="K291" s="1671">
        <f>H291</f>
        <v>0</v>
      </c>
      <c r="L291" s="466" t="e">
        <v>#VALUE!</v>
      </c>
    </row>
    <row r="292" spans="1:14" x14ac:dyDescent="0.2">
      <c r="A292" s="1504" t="s">
        <v>762</v>
      </c>
      <c r="B292" s="614" t="s">
        <v>618</v>
      </c>
      <c r="C292" s="616"/>
      <c r="D292" s="616"/>
      <c r="E292" s="616"/>
      <c r="F292" s="616"/>
      <c r="G292" s="616"/>
      <c r="H292" s="466"/>
      <c r="I292" s="616"/>
      <c r="J292" s="616"/>
      <c r="K292" s="1671">
        <f>H292</f>
        <v>0</v>
      </c>
      <c r="L292" s="466" t="e">
        <v>#VALUE!</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t="e">
        <f>SUM(L288:L292)</f>
        <v>#VALUE!</v>
      </c>
    </row>
    <row r="294" spans="1:14" ht="15.75" customHeight="1" thickTop="1" thickBot="1" x14ac:dyDescent="0.25">
      <c r="A294" s="1625" t="s">
        <v>877</v>
      </c>
      <c r="B294" s="1613" t="s">
        <v>861</v>
      </c>
      <c r="C294" s="616"/>
      <c r="D294" s="623"/>
      <c r="E294" s="616"/>
      <c r="F294" s="616"/>
      <c r="G294" s="616"/>
      <c r="H294" s="686"/>
      <c r="I294" s="616"/>
      <c r="J294" s="616"/>
      <c r="K294" s="686"/>
      <c r="L294" s="578" t="e">
        <v>#VALUE!</v>
      </c>
    </row>
    <row r="295" spans="1:14" ht="12.75" customHeight="1" thickTop="1" thickBot="1" x14ac:dyDescent="0.25">
      <c r="A295" s="2172" t="s">
        <v>505</v>
      </c>
      <c r="B295" s="2173"/>
      <c r="C295" s="616"/>
      <c r="D295" s="1670">
        <f>SUM(D229,D279,D280,D285)</f>
        <v>0</v>
      </c>
      <c r="E295" s="616"/>
      <c r="F295" s="616"/>
      <c r="G295" s="616"/>
      <c r="H295" s="1670">
        <f>H293</f>
        <v>0</v>
      </c>
      <c r="I295" s="616"/>
      <c r="J295" s="616"/>
      <c r="K295" s="1670">
        <f>SUM(K229,K279,K280,K285,K293,K294)</f>
        <v>0</v>
      </c>
      <c r="L295" s="1670" t="e">
        <f>SUM(L229,L279,L280,L285,L293,L294)</f>
        <v>#VALUE!</v>
      </c>
    </row>
    <row r="296" spans="1:14" ht="13.5" thickTop="1" x14ac:dyDescent="0.2">
      <c r="A296" s="2154" t="s">
        <v>996</v>
      </c>
      <c r="B296" s="2155"/>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t="e">
        <v>#VALUE!</v>
      </c>
    </row>
    <row r="302" spans="1:14" ht="13.5" customHeight="1" x14ac:dyDescent="0.2">
      <c r="A302" s="1517" t="s">
        <v>980</v>
      </c>
      <c r="B302" s="614" t="s">
        <v>574</v>
      </c>
      <c r="C302" s="466"/>
      <c r="D302" s="466"/>
      <c r="E302" s="466"/>
      <c r="F302" s="466"/>
      <c r="G302" s="466"/>
      <c r="H302" s="466"/>
      <c r="I302" s="467"/>
      <c r="J302" s="467"/>
      <c r="K302" s="1671">
        <f>SUM(C302:J302)</f>
        <v>0</v>
      </c>
      <c r="L302" s="466" t="e">
        <v>#VALUE!</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t="e">
        <f t="shared" si="23"/>
        <v>#VALUE!</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t="e">
        <v>#VALUE!</v>
      </c>
    </row>
    <row r="307" spans="1:14" x14ac:dyDescent="0.2">
      <c r="A307" s="1504" t="s">
        <v>304</v>
      </c>
      <c r="B307" s="614">
        <v>4120</v>
      </c>
      <c r="C307" s="616"/>
      <c r="D307" s="616"/>
      <c r="E307" s="467"/>
      <c r="F307" s="616"/>
      <c r="G307" s="616"/>
      <c r="H307" s="467"/>
      <c r="I307" s="477"/>
      <c r="J307" s="616"/>
      <c r="K307" s="1671">
        <f>SUM(E307,H307)</f>
        <v>0</v>
      </c>
      <c r="L307" s="466" t="e">
        <v>#VALUE!</v>
      </c>
    </row>
    <row r="308" spans="1:14" x14ac:dyDescent="0.2">
      <c r="A308" s="1504" t="s">
        <v>697</v>
      </c>
      <c r="B308" s="614">
        <v>4140</v>
      </c>
      <c r="C308" s="616"/>
      <c r="D308" s="616"/>
      <c r="E308" s="467"/>
      <c r="F308" s="616"/>
      <c r="G308" s="616"/>
      <c r="H308" s="467"/>
      <c r="I308" s="477"/>
      <c r="J308" s="616"/>
      <c r="K308" s="1671">
        <f>SUM(E308,H308)</f>
        <v>0</v>
      </c>
      <c r="L308" s="466" t="e">
        <v>#VALUE!</v>
      </c>
    </row>
    <row r="309" spans="1:14" ht="12.75" customHeight="1" x14ac:dyDescent="0.2">
      <c r="A309" s="1508" t="s">
        <v>698</v>
      </c>
      <c r="B309" s="628">
        <v>4190</v>
      </c>
      <c r="C309" s="616"/>
      <c r="D309" s="616"/>
      <c r="E309" s="467"/>
      <c r="F309" s="616"/>
      <c r="G309" s="616"/>
      <c r="H309" s="467"/>
      <c r="I309" s="477"/>
      <c r="J309" s="616"/>
      <c r="K309" s="1671">
        <f>SUM(E309,H309)</f>
        <v>0</v>
      </c>
      <c r="L309" s="466" t="e">
        <v>#VALUE!</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t="e">
        <f>SUM(L306:L309)</f>
        <v>#VALUE!</v>
      </c>
    </row>
    <row r="311" spans="1:14" ht="15.75" customHeight="1" thickTop="1" thickBot="1" x14ac:dyDescent="0.25">
      <c r="A311" s="1619" t="s">
        <v>895</v>
      </c>
      <c r="B311" s="1611" t="s">
        <v>861</v>
      </c>
      <c r="C311" s="623"/>
      <c r="D311" s="623"/>
      <c r="E311" s="623"/>
      <c r="F311" s="623"/>
      <c r="G311" s="623"/>
      <c r="H311" s="623"/>
      <c r="I311" s="623"/>
      <c r="J311" s="616"/>
      <c r="K311" s="623"/>
      <c r="L311" s="576" t="e">
        <v>#VALUE!</v>
      </c>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t="e">
        <f>SUM(L303,L310,L311)</f>
        <v>#VALUE!</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t="e">
        <v>#VALUE!</v>
      </c>
      <c r="M319" s="665"/>
      <c r="N319" s="665"/>
    </row>
    <row r="320" spans="1:14" s="674" customFormat="1" x14ac:dyDescent="0.2">
      <c r="A320" s="1523" t="s">
        <v>1803</v>
      </c>
      <c r="B320" s="698" t="s">
        <v>282</v>
      </c>
      <c r="C320" s="467"/>
      <c r="D320" s="467"/>
      <c r="E320" s="467"/>
      <c r="F320" s="467"/>
      <c r="G320" s="467"/>
      <c r="H320" s="467"/>
      <c r="I320" s="467"/>
      <c r="J320" s="467"/>
      <c r="K320" s="1671">
        <f t="shared" ref="K320:K327" si="24">SUM(C320:J320)</f>
        <v>0</v>
      </c>
      <c r="L320" s="467" t="e">
        <v>#VALUE!</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t="e">
        <v>#VALUE!</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t="e">
        <v>#VALUE!</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t="e">
        <v>#VALUE!</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t="e">
        <v>#VALUE!</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t="e">
        <v>#VALUE!</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t="e">
        <v>#VALUE!</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t="e">
        <v>#VALUE!</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t="e">
        <v>#VALUE!</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t="e">
        <v>#VALUE!</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t="e">
        <f>SUM(L319:L329)</f>
        <v>#VALUE!</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c r="I332" s="1833"/>
      <c r="J332" s="1833"/>
      <c r="K332" s="1671">
        <f>H332</f>
        <v>0</v>
      </c>
      <c r="L332" s="467" t="e">
        <v>#VALUE!</v>
      </c>
      <c r="M332" s="665"/>
      <c r="N332" s="665"/>
    </row>
    <row r="333" spans="1:14" s="674" customFormat="1" ht="12.75" customHeight="1" x14ac:dyDescent="0.2">
      <c r="A333" s="1832" t="s">
        <v>304</v>
      </c>
      <c r="B333" s="1827" t="s">
        <v>1845</v>
      </c>
      <c r="C333" s="1833"/>
      <c r="D333" s="1833"/>
      <c r="E333" s="1833"/>
      <c r="F333" s="1833"/>
      <c r="G333" s="1833"/>
      <c r="H333" s="467"/>
      <c r="I333" s="1833"/>
      <c r="J333" s="1833"/>
      <c r="K333" s="1671">
        <f>H333</f>
        <v>0</v>
      </c>
      <c r="L333" s="467" t="e">
        <v>#VALUE!</v>
      </c>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t="e">
        <f>SUM(L332:L333)</f>
        <v>#VALUE!</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t="e">
        <v>#VALUE!</v>
      </c>
    </row>
    <row r="338" spans="1:14" ht="12.75" customHeight="1" x14ac:dyDescent="0.2">
      <c r="A338" s="1518" t="s">
        <v>1170</v>
      </c>
      <c r="B338" s="690" t="s">
        <v>617</v>
      </c>
      <c r="C338" s="638"/>
      <c r="D338" s="638"/>
      <c r="E338" s="638"/>
      <c r="F338" s="638"/>
      <c r="G338" s="638"/>
      <c r="H338" s="478"/>
      <c r="I338" s="638"/>
      <c r="J338" s="638"/>
      <c r="K338" s="1671">
        <f>H338</f>
        <v>0</v>
      </c>
      <c r="L338" s="478" t="e">
        <v>#VALUE!</v>
      </c>
    </row>
    <row r="339" spans="1:14" x14ac:dyDescent="0.2">
      <c r="A339" s="1504" t="s">
        <v>901</v>
      </c>
      <c r="B339" s="628">
        <v>5150</v>
      </c>
      <c r="C339" s="638"/>
      <c r="D339" s="638"/>
      <c r="E339" s="638"/>
      <c r="F339" s="638"/>
      <c r="G339" s="638"/>
      <c r="H339" s="467"/>
      <c r="I339" s="638"/>
      <c r="J339" s="638"/>
      <c r="K339" s="1671">
        <f>H339</f>
        <v>0</v>
      </c>
      <c r="L339" s="467" t="e">
        <v>#VALUE!</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t="e">
        <f>SUM(L337:L339)</f>
        <v>#VALUE!</v>
      </c>
    </row>
    <row r="341" spans="1:14" ht="15.75" customHeight="1" thickTop="1" thickBot="1" x14ac:dyDescent="0.25">
      <c r="A341" s="1619" t="s">
        <v>903</v>
      </c>
      <c r="B341" s="1611" t="s">
        <v>861</v>
      </c>
      <c r="C341" s="616"/>
      <c r="D341" s="616"/>
      <c r="E341" s="477"/>
      <c r="F341" s="468"/>
      <c r="G341" s="468"/>
      <c r="H341" s="477"/>
      <c r="I341" s="477"/>
      <c r="J341" s="468"/>
      <c r="K341" s="477"/>
      <c r="L341" s="576" t="e">
        <v>#VALUE!</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t="e">
        <f>SUM(L330,L340,L341)</f>
        <v>#VALUE!</v>
      </c>
    </row>
    <row r="343" spans="1:14" ht="12.75" customHeight="1" thickTop="1" x14ac:dyDescent="0.2">
      <c r="A343" s="2167" t="s">
        <v>996</v>
      </c>
      <c r="B343" s="2168"/>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t="e">
        <v>#VALUE!</v>
      </c>
    </row>
    <row r="349" spans="1:14" x14ac:dyDescent="0.2">
      <c r="A349" s="1504" t="s">
        <v>197</v>
      </c>
      <c r="B349" s="614">
        <v>2540</v>
      </c>
      <c r="C349" s="466"/>
      <c r="D349" s="466"/>
      <c r="E349" s="466"/>
      <c r="F349" s="466"/>
      <c r="G349" s="466"/>
      <c r="H349" s="466"/>
      <c r="I349" s="467"/>
      <c r="J349" s="467"/>
      <c r="K349" s="1671">
        <f>SUM(C349:J349)</f>
        <v>0</v>
      </c>
      <c r="L349" s="466" t="e">
        <v>#VALUE!</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t="e">
        <f t="shared" si="26"/>
        <v>#VALUE!</v>
      </c>
    </row>
    <row r="351" spans="1:14" ht="12.75" customHeight="1" thickTop="1" x14ac:dyDescent="0.2">
      <c r="A351" s="1510" t="s">
        <v>980</v>
      </c>
      <c r="B351" s="643" t="s">
        <v>574</v>
      </c>
      <c r="C351" s="481"/>
      <c r="D351" s="481"/>
      <c r="E351" s="481"/>
      <c r="F351" s="481"/>
      <c r="G351" s="481"/>
      <c r="H351" s="481"/>
      <c r="I351" s="478"/>
      <c r="J351" s="478"/>
      <c r="K351" s="615">
        <f>SUM(C351:J351)</f>
        <v>0</v>
      </c>
      <c r="L351" s="481" t="e">
        <v>#VALUE!</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t="e">
        <f t="shared" si="27"/>
        <v>#VALUE!</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t="e">
        <v>#VALUE!</v>
      </c>
    </row>
    <row r="355" spans="1:14" ht="12.75" customHeight="1" x14ac:dyDescent="0.2">
      <c r="A355" s="1513" t="s">
        <v>1852</v>
      </c>
      <c r="B355" s="690" t="s">
        <v>1845</v>
      </c>
      <c r="C355" s="616"/>
      <c r="D355" s="616"/>
      <c r="E355" s="616"/>
      <c r="F355" s="616"/>
      <c r="G355" s="616"/>
      <c r="H355" s="467"/>
      <c r="I355" s="701"/>
      <c r="J355" s="616"/>
      <c r="K355" s="1743">
        <f>H355</f>
        <v>0</v>
      </c>
      <c r="L355" s="467" t="e">
        <v>#VALUE!</v>
      </c>
    </row>
    <row r="356" spans="1:14" ht="12.75" customHeight="1" x14ac:dyDescent="0.2">
      <c r="A356" s="1834" t="s">
        <v>698</v>
      </c>
      <c r="B356" s="683" t="s">
        <v>558</v>
      </c>
      <c r="C356" s="616"/>
      <c r="D356" s="616"/>
      <c r="E356" s="616"/>
      <c r="F356" s="616"/>
      <c r="G356" s="616"/>
      <c r="H356" s="479"/>
      <c r="I356" s="701"/>
      <c r="J356" s="616"/>
      <c r="K356" s="1740">
        <f>H356</f>
        <v>0</v>
      </c>
      <c r="L356" s="479" t="e">
        <v>#VALUE!</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t="e">
        <f>SUM(L354:L356)</f>
        <v>#VALUE!</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t="e">
        <v>#VALUE!</v>
      </c>
    </row>
    <row r="361" spans="1:14" ht="12.75" customHeight="1" x14ac:dyDescent="0.2">
      <c r="A361" s="1505" t="s">
        <v>619</v>
      </c>
      <c r="B361" s="602" t="s">
        <v>618</v>
      </c>
      <c r="C361" s="616"/>
      <c r="D361" s="616"/>
      <c r="E361" s="616"/>
      <c r="F361" s="616"/>
      <c r="G361" s="616"/>
      <c r="H361" s="467"/>
      <c r="I361" s="616"/>
      <c r="J361" s="616"/>
      <c r="K361" s="1671">
        <f>SUM(C361:J361)</f>
        <v>0</v>
      </c>
      <c r="L361" s="466" t="e">
        <v>#VALUE!</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t="e">
        <f>SUM(L360:L361)</f>
        <v>#VALUE!</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t="e">
        <v>#VALUE!</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t="e">
        <v>#VALUE!</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t="e">
        <f>SUM(L362,L363,L364)</f>
        <v>#VALUE!</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t="e">
        <v>#VALUE!</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t="e">
        <f t="shared" si="28"/>
        <v>#VALUE!</v>
      </c>
    </row>
    <row r="368" spans="1:14" ht="13.5" thickTop="1" x14ac:dyDescent="0.2">
      <c r="A368" s="2154" t="s">
        <v>996</v>
      </c>
      <c r="B368" s="2155"/>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A18" sqref="A1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1800</v>
      </c>
      <c r="B2" s="1528" t="s">
        <v>1949</v>
      </c>
      <c r="C2" s="714" t="s">
        <v>1950</v>
      </c>
      <c r="D2" s="714" t="s">
        <v>1951</v>
      </c>
      <c r="E2" s="714" t="s">
        <v>1952</v>
      </c>
      <c r="F2" s="714" t="s">
        <v>1953</v>
      </c>
    </row>
    <row r="3" spans="1:6" ht="12" customHeight="1" x14ac:dyDescent="0.2">
      <c r="A3" s="2182"/>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A18" sqref="A1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1800</v>
      </c>
      <c r="B2" s="2209"/>
      <c r="C2" s="1884" t="s">
        <v>1954</v>
      </c>
      <c r="D2" s="723" t="s">
        <v>1955</v>
      </c>
      <c r="E2" s="723" t="s">
        <v>1956</v>
      </c>
      <c r="F2" s="1884" t="s">
        <v>1957</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1909</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A18" sqref="A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1810</v>
      </c>
      <c r="K2" s="762" t="s">
        <v>138</v>
      </c>
    </row>
    <row r="3" spans="1:11" x14ac:dyDescent="0.2">
      <c r="A3" s="2234" t="s">
        <v>1962</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1811</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0</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1807</v>
      </c>
      <c r="B19" s="2224"/>
      <c r="C19" s="2224"/>
      <c r="D19" s="2224"/>
      <c r="E19" s="2225"/>
      <c r="F19" s="789" t="s">
        <v>933</v>
      </c>
      <c r="G19" s="782"/>
      <c r="H19" s="782"/>
      <c r="I19" s="782"/>
      <c r="J19" s="765"/>
      <c r="K19" s="795"/>
    </row>
    <row r="20" spans="1:11" x14ac:dyDescent="0.2">
      <c r="A20" s="2226" t="s">
        <v>1812</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1813</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0</v>
      </c>
      <c r="I23" s="1758">
        <f>SUM(I14:I16,I21,I22)</f>
        <v>0</v>
      </c>
      <c r="J23" s="1758">
        <f>SUM(J14:J16,J21,J22)</f>
        <v>0</v>
      </c>
      <c r="K23" s="1758">
        <f>SUM(K14:K16,K21,K22)</f>
        <v>0</v>
      </c>
    </row>
    <row r="24" spans="1:11" ht="14.25" thickTop="1" thickBot="1" x14ac:dyDescent="0.25">
      <c r="A24" s="2246" t="s">
        <v>1963</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A18" sqref="A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1907</v>
      </c>
      <c r="B1" s="2252"/>
      <c r="C1" s="2253"/>
      <c r="D1" s="826"/>
      <c r="E1" s="827"/>
      <c r="F1" s="827"/>
      <c r="G1" s="828"/>
      <c r="H1" s="829"/>
      <c r="I1" s="830"/>
      <c r="J1" s="2249"/>
      <c r="K1" s="2250"/>
      <c r="L1" s="2250"/>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1343445</v>
      </c>
      <c r="D12" s="844">
        <v>176222</v>
      </c>
      <c r="E12" s="844"/>
      <c r="F12" s="1760">
        <f>(C12+D12)-E12</f>
        <v>1519667</v>
      </c>
      <c r="G12" s="843">
        <v>10</v>
      </c>
      <c r="H12" s="765">
        <v>543663</v>
      </c>
      <c r="I12" s="765">
        <v>137079</v>
      </c>
      <c r="J12" s="765"/>
      <c r="K12" s="1769">
        <f>(H12+I12)-J12</f>
        <v>680742</v>
      </c>
      <c r="L12" s="1769">
        <f>F12-K12</f>
        <v>838925</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1343445</v>
      </c>
      <c r="D16" s="1760">
        <f>SUM(D3,D5:D6,D8:D10,D12:D15)</f>
        <v>176222</v>
      </c>
      <c r="E16" s="1760">
        <f>SUM(E3,E5:E6,E8:E10,E12:E15)</f>
        <v>0</v>
      </c>
      <c r="F16" s="1760">
        <f>SUM(F3,F5:F6,F8:F10,F12:F15)</f>
        <v>1519667</v>
      </c>
      <c r="G16" s="843"/>
      <c r="H16" s="1760">
        <f>SUM(H3,H6,H8:H10,H12:H14,)</f>
        <v>543663</v>
      </c>
      <c r="I16" s="1760">
        <f>SUM(I3,I6,I8:I10,I12:I14,)</f>
        <v>137079</v>
      </c>
      <c r="J16" s="1760">
        <f>SUM(J3,J6,J8:J10,J12:J14,)</f>
        <v>0</v>
      </c>
      <c r="K16" s="1760">
        <f>(H16+I16)-J16</f>
        <v>680742</v>
      </c>
      <c r="L16" s="1760">
        <f>F16-K16</f>
        <v>838925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106985</v>
      </c>
      <c r="G17" s="837">
        <v>10</v>
      </c>
      <c r="H17" s="769"/>
      <c r="I17" s="1769">
        <f>F17/G17</f>
        <v>10698.5</v>
      </c>
      <c r="J17" s="769"/>
      <c r="K17" s="795"/>
      <c r="L17" s="795"/>
    </row>
    <row r="18" spans="1:12" ht="14.25" thickTop="1" thickBot="1" x14ac:dyDescent="0.25">
      <c r="A18" s="1767" t="s">
        <v>685</v>
      </c>
      <c r="B18" s="1768"/>
      <c r="C18" s="771"/>
      <c r="D18" s="771"/>
      <c r="E18" s="771"/>
      <c r="F18" s="850"/>
      <c r="G18" s="851"/>
      <c r="H18" s="773"/>
      <c r="I18" s="1760">
        <f>SUM(I16,I17)</f>
        <v>147777.5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A18" sqref="A18"/>
      <selection pane="bottomLeft" activeCell="A18" sqref="A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1973</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21406843</v>
      </c>
      <c r="G8" s="865"/>
    </row>
    <row r="9" spans="1:7" x14ac:dyDescent="0.2">
      <c r="A9" s="869" t="s">
        <v>460</v>
      </c>
      <c r="B9" s="870" t="s">
        <v>1875</v>
      </c>
      <c r="C9" s="871"/>
      <c r="D9" s="869" t="s">
        <v>501</v>
      </c>
      <c r="E9" s="868"/>
      <c r="F9" s="1909">
        <f>'Expenditures 15-22'!K151</f>
        <v>0</v>
      </c>
      <c r="G9" s="872"/>
    </row>
    <row r="10" spans="1:7" x14ac:dyDescent="0.2">
      <c r="A10" s="869" t="s">
        <v>499</v>
      </c>
      <c r="B10" s="870" t="s">
        <v>1876</v>
      </c>
      <c r="C10" s="871"/>
      <c r="D10" s="869" t="s">
        <v>501</v>
      </c>
      <c r="E10" s="868"/>
      <c r="F10" s="1909">
        <f>'Expenditures 15-22'!K174</f>
        <v>0</v>
      </c>
      <c r="G10" s="872"/>
    </row>
    <row r="11" spans="1:7" x14ac:dyDescent="0.2">
      <c r="A11" s="869" t="s">
        <v>461</v>
      </c>
      <c r="B11" s="870" t="s">
        <v>1877</v>
      </c>
      <c r="C11" s="871"/>
      <c r="D11" s="869" t="s">
        <v>501</v>
      </c>
      <c r="E11" s="868"/>
      <c r="F11" s="1909">
        <f>'Expenditures 15-22'!K210</f>
        <v>0</v>
      </c>
      <c r="G11" s="872"/>
    </row>
    <row r="12" spans="1:7" x14ac:dyDescent="0.2">
      <c r="A12" s="869" t="s">
        <v>462</v>
      </c>
      <c r="B12" s="870" t="s">
        <v>1878</v>
      </c>
      <c r="C12" s="871"/>
      <c r="D12" s="869" t="s">
        <v>501</v>
      </c>
      <c r="E12" s="868"/>
      <c r="F12" s="1909">
        <f>'Expenditures 15-22'!K295</f>
        <v>0</v>
      </c>
      <c r="G12" s="872"/>
    </row>
    <row r="13" spans="1:7" x14ac:dyDescent="0.2">
      <c r="A13" s="869" t="s">
        <v>106</v>
      </c>
      <c r="B13" s="870" t="s">
        <v>1879</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21406843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50623</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583</v>
      </c>
      <c r="G52" s="865"/>
    </row>
    <row r="53" spans="1:7" x14ac:dyDescent="0.2">
      <c r="A53" s="869" t="s">
        <v>459</v>
      </c>
      <c r="B53" s="869" t="s">
        <v>1475</v>
      </c>
      <c r="C53" s="889">
        <f>'Expenditures 15-22'!B102</f>
        <v>4000</v>
      </c>
      <c r="D53" s="888" t="str">
        <f>'Expenditures 15-22'!A102</f>
        <v>Total Payments to Other Govt Units</v>
      </c>
      <c r="E53" s="868"/>
      <c r="F53" s="1913">
        <f>'Expenditures 15-22'!K102</f>
        <v>0</v>
      </c>
      <c r="G53" s="865"/>
    </row>
    <row r="54" spans="1:7" x14ac:dyDescent="0.2">
      <c r="A54" s="869" t="s">
        <v>459</v>
      </c>
      <c r="B54" s="869" t="s">
        <v>1476</v>
      </c>
      <c r="C54" s="889" t="s">
        <v>982</v>
      </c>
      <c r="D54" s="885" t="s">
        <v>1095</v>
      </c>
      <c r="E54" s="868"/>
      <c r="F54" s="1913">
        <f>'Expenditures 15-22'!G114</f>
        <v>41474</v>
      </c>
      <c r="G54" s="865"/>
    </row>
    <row r="55" spans="1:7" x14ac:dyDescent="0.2">
      <c r="A55" s="869" t="s">
        <v>459</v>
      </c>
      <c r="B55" s="869" t="s">
        <v>1477</v>
      </c>
      <c r="C55" s="889" t="s">
        <v>982</v>
      </c>
      <c r="D55" s="885" t="s">
        <v>291</v>
      </c>
      <c r="E55" s="868"/>
      <c r="F55" s="1913">
        <f>'Expenditures 15-22'!I114</f>
        <v>106985</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0</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0</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0</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199665</v>
      </c>
      <c r="G76" s="865"/>
    </row>
    <row r="77" spans="1:8" s="893" customFormat="1" ht="12" customHeight="1" thickTop="1" thickBot="1" x14ac:dyDescent="0.25">
      <c r="A77" s="1779"/>
      <c r="B77" s="1776"/>
      <c r="C77" s="1772"/>
      <c r="D77" s="1777" t="s">
        <v>1898</v>
      </c>
      <c r="E77" s="1774"/>
      <c r="F77" s="1780">
        <f>(F14-F76)</f>
        <v>21207178</v>
      </c>
      <c r="G77" s="869"/>
    </row>
    <row r="78" spans="1:8" s="893" customFormat="1" ht="12" customHeight="1" thickTop="1" x14ac:dyDescent="0.2">
      <c r="A78" s="1781"/>
      <c r="B78" s="1776"/>
      <c r="C78" s="1772"/>
      <c r="D78" s="1777" t="s">
        <v>2060</v>
      </c>
      <c r="E78" s="1774"/>
      <c r="F78" s="898"/>
      <c r="G78" s="899"/>
      <c r="H78" s="869"/>
    </row>
    <row r="79" spans="1:8" s="893" customFormat="1" ht="12" customHeight="1" thickBot="1" x14ac:dyDescent="0.25">
      <c r="A79" s="1782"/>
      <c r="B79" s="1776"/>
      <c r="C79" s="1772"/>
      <c r="D79" s="1777" t="s">
        <v>1899</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17997278</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624836</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46983</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c r="G171" s="927"/>
    </row>
    <row r="172" spans="1:7" x14ac:dyDescent="0.2">
      <c r="A172" s="1918" t="s">
        <v>664</v>
      </c>
      <c r="B172" s="1919" t="s">
        <v>1918</v>
      </c>
      <c r="C172" s="1920">
        <v>3300</v>
      </c>
      <c r="D172" s="1921" t="s">
        <v>1921</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18669097</v>
      </c>
    </row>
    <row r="175" spans="1:7" ht="12" customHeight="1" x14ac:dyDescent="0.2">
      <c r="A175" s="1770"/>
      <c r="B175" s="1784"/>
      <c r="C175" s="1785"/>
      <c r="D175" s="1786" t="s">
        <v>2055</v>
      </c>
      <c r="E175" s="1787"/>
      <c r="F175" s="1789">
        <f>'PCTC-OEPP 27-28'!F77-F174</f>
        <v>2538081</v>
      </c>
    </row>
    <row r="176" spans="1:7" ht="12" customHeight="1" x14ac:dyDescent="0.2">
      <c r="A176" s="1770"/>
      <c r="B176" s="1784"/>
      <c r="C176" s="1785"/>
      <c r="D176" s="1786" t="s">
        <v>1815</v>
      </c>
      <c r="E176" s="1787"/>
      <c r="F176" s="1789">
        <f>'Cap Outlay Deprec 26'!I18</f>
        <v>147777.5</v>
      </c>
    </row>
    <row r="177" spans="1:7" ht="12" customHeight="1" x14ac:dyDescent="0.2">
      <c r="A177" s="1770"/>
      <c r="B177" s="1784"/>
      <c r="C177" s="1785"/>
      <c r="D177" s="1786" t="s">
        <v>2056</v>
      </c>
      <c r="E177" s="1787"/>
      <c r="F177" s="1789">
        <f>F175+F176</f>
        <v>2685858.5</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A18" sqref="A1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1816</v>
      </c>
      <c r="B4" s="2269"/>
      <c r="C4" s="2269"/>
      <c r="D4" s="2269"/>
      <c r="E4" s="2269"/>
      <c r="F4" s="2269"/>
      <c r="G4" s="2270"/>
    </row>
    <row r="5" spans="1:7" x14ac:dyDescent="0.25">
      <c r="A5" s="2271"/>
      <c r="B5" s="2272"/>
      <c r="C5" s="2272"/>
      <c r="D5" s="2272"/>
      <c r="E5" s="2272"/>
      <c r="F5" s="2272"/>
      <c r="G5" s="2273"/>
    </row>
    <row r="6" spans="1:7" ht="18.75" x14ac:dyDescent="0.25">
      <c r="A6" s="1534" t="s">
        <v>1817</v>
      </c>
      <c r="B6" s="1535"/>
      <c r="C6" s="1535"/>
      <c r="D6" s="1535"/>
      <c r="E6" s="1535"/>
      <c r="F6" s="1535"/>
      <c r="G6" s="1536"/>
    </row>
    <row r="7" spans="1:7" ht="30.75" customHeight="1" x14ac:dyDescent="0.25">
      <c r="A7" s="2274" t="s">
        <v>1930</v>
      </c>
      <c r="B7" s="2275"/>
      <c r="C7" s="2275"/>
      <c r="D7" s="2275"/>
      <c r="E7" s="2275"/>
      <c r="F7" s="2275"/>
      <c r="G7" s="2276"/>
    </row>
    <row r="8" spans="1:7" ht="15.75" customHeight="1" x14ac:dyDescent="0.25">
      <c r="A8" s="2277" t="s">
        <v>1905</v>
      </c>
      <c r="B8" s="2278"/>
      <c r="C8" s="2278"/>
      <c r="D8" s="2278"/>
      <c r="E8" s="2278"/>
      <c r="F8" s="2278"/>
      <c r="G8" s="2279"/>
    </row>
    <row r="9" spans="1:7" ht="35.25" customHeight="1" x14ac:dyDescent="0.25">
      <c r="A9" s="2274" t="s">
        <v>1933</v>
      </c>
      <c r="B9" s="2275"/>
      <c r="C9" s="2275"/>
      <c r="D9" s="2275"/>
      <c r="E9" s="2275"/>
      <c r="F9" s="2275"/>
      <c r="G9" s="2276"/>
    </row>
    <row r="10" spans="1:7" ht="15" customHeight="1" x14ac:dyDescent="0.25">
      <c r="A10" s="1537" t="s">
        <v>1818</v>
      </c>
      <c r="B10" s="1538"/>
      <c r="C10" s="1538"/>
      <c r="D10" s="1538"/>
      <c r="E10" s="1538"/>
      <c r="F10" s="1538"/>
      <c r="G10" s="1539"/>
    </row>
    <row r="11" spans="1:7" ht="17.25" customHeight="1" x14ac:dyDescent="0.25">
      <c r="A11" s="2274" t="s">
        <v>1932</v>
      </c>
      <c r="B11" s="2275"/>
      <c r="C11" s="2275"/>
      <c r="D11" s="2275"/>
      <c r="E11" s="2275"/>
      <c r="F11" s="2275"/>
      <c r="G11" s="2276"/>
    </row>
    <row r="12" spans="1:7" ht="15" customHeight="1" x14ac:dyDescent="0.25">
      <c r="A12" s="1537" t="s">
        <v>1823</v>
      </c>
      <c r="B12" s="1538"/>
      <c r="C12" s="1538"/>
      <c r="D12" s="1538"/>
      <c r="E12" s="1538"/>
      <c r="F12" s="1538"/>
      <c r="G12" s="1539"/>
    </row>
    <row r="13" spans="1:7" ht="32.25" customHeight="1" x14ac:dyDescent="0.25">
      <c r="A13" s="2265" t="s">
        <v>1974</v>
      </c>
      <c r="B13" s="2266"/>
      <c r="C13" s="2266"/>
      <c r="D13" s="2266"/>
      <c r="E13" s="2266"/>
      <c r="F13" s="2266"/>
      <c r="G13" s="2267"/>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5"/>
      <c r="B17" s="1936"/>
      <c r="C17" s="1937"/>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935"/>
      <c r="B18" s="1936"/>
      <c r="C18" s="1937"/>
      <c r="D18" s="1844"/>
      <c r="E18" s="1540">
        <f t="shared" ref="E18:E140" si="2">IF(D18&lt;=25000,D18,IF(D18&gt;25000,25000,0))</f>
        <v>0</v>
      </c>
      <c r="F18" s="1932">
        <f t="shared" si="1"/>
        <v>0</v>
      </c>
      <c r="G18" s="1793">
        <f t="shared" ref="G18:G140" si="3">IF(F18=0,0,D18-F18)</f>
        <v>0</v>
      </c>
    </row>
    <row r="19" spans="1:8" x14ac:dyDescent="0.25">
      <c r="A19" s="1935"/>
      <c r="B19" s="1936"/>
      <c r="C19" s="1937"/>
      <c r="D19" s="1844"/>
      <c r="E19" s="1540">
        <f t="shared" si="2"/>
        <v>0</v>
      </c>
      <c r="F19" s="1932">
        <f t="shared" si="1"/>
        <v>0</v>
      </c>
      <c r="G19" s="1793">
        <f t="shared" si="3"/>
        <v>0</v>
      </c>
    </row>
    <row r="20" spans="1:8" x14ac:dyDescent="0.25">
      <c r="A20" s="1935"/>
      <c r="B20" s="1936"/>
      <c r="C20" s="1937"/>
      <c r="D20" s="1844"/>
      <c r="E20" s="1540">
        <f t="shared" si="2"/>
        <v>0</v>
      </c>
      <c r="F20" s="1932">
        <f t="shared" si="1"/>
        <v>0</v>
      </c>
      <c r="G20" s="1793">
        <f t="shared" si="3"/>
        <v>0</v>
      </c>
    </row>
    <row r="21" spans="1:8" x14ac:dyDescent="0.25">
      <c r="A21" s="1935"/>
      <c r="B21" s="1936"/>
      <c r="C21" s="1937"/>
      <c r="D21" s="1844"/>
      <c r="E21" s="1540">
        <f t="shared" si="2"/>
        <v>0</v>
      </c>
      <c r="F21" s="1932">
        <f t="shared" si="1"/>
        <v>0</v>
      </c>
      <c r="G21" s="1793">
        <f t="shared" si="3"/>
        <v>0</v>
      </c>
    </row>
    <row r="22" spans="1:8" x14ac:dyDescent="0.25">
      <c r="A22" s="1935"/>
      <c r="B22" s="1936"/>
      <c r="C22" s="1937"/>
      <c r="D22" s="1844"/>
      <c r="E22" s="1540">
        <f t="shared" si="2"/>
        <v>0</v>
      </c>
      <c r="F22" s="1932">
        <f t="shared" si="1"/>
        <v>0</v>
      </c>
      <c r="G22" s="1793">
        <f t="shared" si="3"/>
        <v>0</v>
      </c>
    </row>
    <row r="23" spans="1:8" x14ac:dyDescent="0.25">
      <c r="A23" s="1935"/>
      <c r="B23" s="1936"/>
      <c r="C23" s="1937"/>
      <c r="D23" s="1844"/>
      <c r="E23" s="1540">
        <f t="shared" si="2"/>
        <v>0</v>
      </c>
      <c r="F23" s="1932">
        <f t="shared" si="1"/>
        <v>0</v>
      </c>
      <c r="G23" s="1793">
        <f t="shared" si="3"/>
        <v>0</v>
      </c>
    </row>
    <row r="24" spans="1:8" x14ac:dyDescent="0.25">
      <c r="A24" s="1935"/>
      <c r="B24" s="1936"/>
      <c r="C24" s="1937"/>
      <c r="D24" s="1844"/>
      <c r="E24" s="1540">
        <f t="shared" si="2"/>
        <v>0</v>
      </c>
      <c r="F24" s="1932">
        <f t="shared" si="1"/>
        <v>0</v>
      </c>
      <c r="G24" s="1793">
        <f t="shared" si="3"/>
        <v>0</v>
      </c>
    </row>
    <row r="25" spans="1:8" x14ac:dyDescent="0.25">
      <c r="A25" s="1935"/>
      <c r="B25" s="1936"/>
      <c r="C25" s="1937"/>
      <c r="D25" s="1844"/>
      <c r="E25" s="1540">
        <f t="shared" si="2"/>
        <v>0</v>
      </c>
      <c r="F25" s="1932">
        <f t="shared" si="1"/>
        <v>0</v>
      </c>
      <c r="G25" s="1793">
        <f t="shared" si="3"/>
        <v>0</v>
      </c>
    </row>
    <row r="26" spans="1:8" x14ac:dyDescent="0.25">
      <c r="A26" s="1935"/>
      <c r="B26" s="1936"/>
      <c r="C26" s="1937"/>
      <c r="D26" s="1844"/>
      <c r="E26" s="1540">
        <f t="shared" si="2"/>
        <v>0</v>
      </c>
      <c r="F26" s="1932">
        <f t="shared" si="1"/>
        <v>0</v>
      </c>
      <c r="G26" s="1793">
        <f t="shared" si="3"/>
        <v>0</v>
      </c>
    </row>
    <row r="27" spans="1:8" x14ac:dyDescent="0.25">
      <c r="A27" s="1935"/>
      <c r="B27" s="1936"/>
      <c r="C27" s="1937"/>
      <c r="D27" s="1844"/>
      <c r="E27" s="1540">
        <f t="shared" si="2"/>
        <v>0</v>
      </c>
      <c r="F27" s="1932">
        <f t="shared" si="1"/>
        <v>0</v>
      </c>
      <c r="G27" s="1793">
        <f t="shared" si="3"/>
        <v>0</v>
      </c>
    </row>
    <row r="28" spans="1:8" x14ac:dyDescent="0.25">
      <c r="A28" s="1935"/>
      <c r="B28" s="1936"/>
      <c r="C28" s="1937"/>
      <c r="D28" s="1844"/>
      <c r="E28" s="1540">
        <f t="shared" si="2"/>
        <v>0</v>
      </c>
      <c r="F28" s="1932">
        <f t="shared" si="1"/>
        <v>0</v>
      </c>
      <c r="G28" s="1793">
        <f t="shared" si="3"/>
        <v>0</v>
      </c>
    </row>
    <row r="29" spans="1:8" x14ac:dyDescent="0.25">
      <c r="A29" s="1935"/>
      <c r="B29" s="1936"/>
      <c r="C29" s="1937"/>
      <c r="D29" s="1844"/>
      <c r="E29" s="1540">
        <f t="shared" si="2"/>
        <v>0</v>
      </c>
      <c r="F29" s="1932">
        <f t="shared" si="1"/>
        <v>0</v>
      </c>
      <c r="G29" s="1793">
        <f t="shared" si="3"/>
        <v>0</v>
      </c>
    </row>
    <row r="30" spans="1:8" x14ac:dyDescent="0.25">
      <c r="A30" s="1935"/>
      <c r="B30" s="1936"/>
      <c r="C30" s="1937"/>
      <c r="D30" s="1844"/>
      <c r="E30" s="1540">
        <f t="shared" si="2"/>
        <v>0</v>
      </c>
      <c r="F30" s="1932">
        <f t="shared" si="1"/>
        <v>0</v>
      </c>
      <c r="G30" s="1793">
        <f t="shared" si="3"/>
        <v>0</v>
      </c>
    </row>
    <row r="31" spans="1:8" x14ac:dyDescent="0.25">
      <c r="A31" s="1935"/>
      <c r="B31" s="1936"/>
      <c r="C31" s="1937"/>
      <c r="D31" s="1844"/>
      <c r="E31" s="1540">
        <f t="shared" si="2"/>
        <v>0</v>
      </c>
      <c r="F31" s="1932">
        <f t="shared" si="1"/>
        <v>0</v>
      </c>
      <c r="G31" s="1793">
        <f t="shared" si="3"/>
        <v>0</v>
      </c>
    </row>
    <row r="32" spans="1:8" x14ac:dyDescent="0.25">
      <c r="A32" s="1935"/>
      <c r="B32" s="1936"/>
      <c r="C32" s="1937"/>
      <c r="D32" s="1844"/>
      <c r="E32" s="1540">
        <f t="shared" si="2"/>
        <v>0</v>
      </c>
      <c r="F32" s="1932">
        <f t="shared" si="1"/>
        <v>0</v>
      </c>
      <c r="G32" s="1793">
        <f t="shared" si="3"/>
        <v>0</v>
      </c>
    </row>
    <row r="33" spans="1:7" x14ac:dyDescent="0.25">
      <c r="A33" s="1935"/>
      <c r="B33" s="1936"/>
      <c r="C33" s="1937"/>
      <c r="D33" s="1844"/>
      <c r="E33" s="1540">
        <f t="shared" si="2"/>
        <v>0</v>
      </c>
      <c r="F33" s="1932">
        <f t="shared" si="1"/>
        <v>0</v>
      </c>
      <c r="G33" s="1793">
        <f t="shared" si="3"/>
        <v>0</v>
      </c>
    </row>
    <row r="34" spans="1:7" x14ac:dyDescent="0.25">
      <c r="A34" s="1935"/>
      <c r="B34" s="1936"/>
      <c r="C34" s="1937"/>
      <c r="D34" s="1844"/>
      <c r="E34" s="1540">
        <f t="shared" si="2"/>
        <v>0</v>
      </c>
      <c r="F34" s="1932">
        <f t="shared" si="1"/>
        <v>0</v>
      </c>
      <c r="G34" s="1793">
        <f t="shared" si="3"/>
        <v>0</v>
      </c>
    </row>
    <row r="35" spans="1:7" x14ac:dyDescent="0.25">
      <c r="A35" s="1935"/>
      <c r="B35" s="1936"/>
      <c r="C35" s="1937"/>
      <c r="D35" s="1844"/>
      <c r="E35" s="1540">
        <f t="shared" si="2"/>
        <v>0</v>
      </c>
      <c r="F35" s="1932">
        <f t="shared" si="1"/>
        <v>0</v>
      </c>
      <c r="G35" s="1793">
        <f t="shared" si="3"/>
        <v>0</v>
      </c>
    </row>
    <row r="36" spans="1:7" x14ac:dyDescent="0.25">
      <c r="A36" s="1935"/>
      <c r="B36" s="1936"/>
      <c r="C36" s="1937"/>
      <c r="D36" s="1844"/>
      <c r="E36" s="1540">
        <f t="shared" si="2"/>
        <v>0</v>
      </c>
      <c r="F36" s="1932">
        <f t="shared" si="1"/>
        <v>0</v>
      </c>
      <c r="G36" s="1793">
        <f t="shared" si="3"/>
        <v>0</v>
      </c>
    </row>
    <row r="37" spans="1:7" x14ac:dyDescent="0.25">
      <c r="A37" s="1935"/>
      <c r="B37" s="1936"/>
      <c r="C37" s="1937"/>
      <c r="D37" s="1844"/>
      <c r="E37" s="1540">
        <f t="shared" si="2"/>
        <v>0</v>
      </c>
      <c r="F37" s="1932">
        <f t="shared" si="1"/>
        <v>0</v>
      </c>
      <c r="G37" s="1793">
        <f t="shared" si="3"/>
        <v>0</v>
      </c>
    </row>
    <row r="38" spans="1:7" x14ac:dyDescent="0.25">
      <c r="A38" s="1935"/>
      <c r="B38" s="1938"/>
      <c r="C38" s="1937"/>
      <c r="D38" s="1844"/>
      <c r="E38" s="1540">
        <f t="shared" si="2"/>
        <v>0</v>
      </c>
      <c r="F38" s="1932">
        <f t="shared" si="1"/>
        <v>0</v>
      </c>
      <c r="G38" s="1793">
        <f t="shared" si="3"/>
        <v>0</v>
      </c>
    </row>
    <row r="39" spans="1:7" x14ac:dyDescent="0.25">
      <c r="A39" s="1935"/>
      <c r="B39" s="1938"/>
      <c r="C39" s="1937"/>
      <c r="D39" s="1844"/>
      <c r="E39" s="1540">
        <f t="shared" si="2"/>
        <v>0</v>
      </c>
      <c r="F39" s="1932">
        <f t="shared" si="1"/>
        <v>0</v>
      </c>
      <c r="G39" s="1793">
        <f t="shared" si="3"/>
        <v>0</v>
      </c>
    </row>
    <row r="40" spans="1:7" x14ac:dyDescent="0.25">
      <c r="A40" s="1935"/>
      <c r="B40" s="1938"/>
      <c r="C40" s="1937"/>
      <c r="D40" s="1844"/>
      <c r="E40" s="1540">
        <f t="shared" si="2"/>
        <v>0</v>
      </c>
      <c r="F40" s="1932">
        <f t="shared" si="1"/>
        <v>0</v>
      </c>
      <c r="G40" s="1793">
        <f t="shared" si="3"/>
        <v>0</v>
      </c>
    </row>
    <row r="41" spans="1:7" x14ac:dyDescent="0.25">
      <c r="A41" s="1935"/>
      <c r="B41" s="1938"/>
      <c r="C41" s="1937"/>
      <c r="D41" s="1844"/>
      <c r="E41" s="1540">
        <f t="shared" si="2"/>
        <v>0</v>
      </c>
      <c r="F41" s="1932">
        <f t="shared" si="1"/>
        <v>0</v>
      </c>
      <c r="G41" s="1793">
        <f t="shared" si="3"/>
        <v>0</v>
      </c>
    </row>
    <row r="42" spans="1:7" x14ac:dyDescent="0.25">
      <c r="A42" s="1935"/>
      <c r="B42" s="1938"/>
      <c r="C42" s="1937"/>
      <c r="D42" s="1844"/>
      <c r="E42" s="1540">
        <f t="shared" si="2"/>
        <v>0</v>
      </c>
      <c r="F42" s="1932">
        <f t="shared" si="1"/>
        <v>0</v>
      </c>
      <c r="G42" s="1793">
        <f t="shared" si="3"/>
        <v>0</v>
      </c>
    </row>
    <row r="43" spans="1:7" x14ac:dyDescent="0.25">
      <c r="A43" s="1935"/>
      <c r="B43" s="1938"/>
      <c r="C43" s="1937"/>
      <c r="D43" s="1844"/>
      <c r="E43" s="1540">
        <f t="shared" si="2"/>
        <v>0</v>
      </c>
      <c r="F43" s="1932">
        <f t="shared" si="1"/>
        <v>0</v>
      </c>
      <c r="G43" s="1793">
        <f t="shared" si="3"/>
        <v>0</v>
      </c>
    </row>
    <row r="44" spans="1:7" x14ac:dyDescent="0.25">
      <c r="A44" s="1935"/>
      <c r="B44" s="1938"/>
      <c r="C44" s="1937"/>
      <c r="D44" s="1844"/>
      <c r="E44" s="1540">
        <f t="shared" si="2"/>
        <v>0</v>
      </c>
      <c r="F44" s="1932">
        <f t="shared" si="1"/>
        <v>0</v>
      </c>
      <c r="G44" s="1793">
        <f t="shared" si="3"/>
        <v>0</v>
      </c>
    </row>
    <row r="45" spans="1:7" x14ac:dyDescent="0.25">
      <c r="A45" s="1935"/>
      <c r="B45" s="1938"/>
      <c r="C45" s="1937"/>
      <c r="D45" s="1844"/>
      <c r="E45" s="1540">
        <f t="shared" si="2"/>
        <v>0</v>
      </c>
      <c r="F45" s="1932">
        <f t="shared" si="1"/>
        <v>0</v>
      </c>
      <c r="G45" s="1793">
        <f t="shared" si="3"/>
        <v>0</v>
      </c>
    </row>
    <row r="46" spans="1:7" x14ac:dyDescent="0.25">
      <c r="A46" s="1935"/>
      <c r="B46" s="1938"/>
      <c r="C46" s="1937"/>
      <c r="D46" s="1844"/>
      <c r="E46" s="1540">
        <f t="shared" si="2"/>
        <v>0</v>
      </c>
      <c r="F46" s="1932">
        <f t="shared" si="1"/>
        <v>0</v>
      </c>
      <c r="G46" s="1793">
        <f t="shared" si="3"/>
        <v>0</v>
      </c>
    </row>
    <row r="47" spans="1:7" x14ac:dyDescent="0.25">
      <c r="A47" s="1935"/>
      <c r="B47" s="1938"/>
      <c r="C47" s="1937"/>
      <c r="D47" s="1844"/>
      <c r="E47" s="1540">
        <f t="shared" si="2"/>
        <v>0</v>
      </c>
      <c r="F47" s="1932">
        <f t="shared" si="1"/>
        <v>0</v>
      </c>
      <c r="G47" s="1793">
        <f t="shared" si="3"/>
        <v>0</v>
      </c>
    </row>
    <row r="48" spans="1:7" x14ac:dyDescent="0.25">
      <c r="A48" s="1935"/>
      <c r="B48" s="1938"/>
      <c r="C48" s="1937"/>
      <c r="D48" s="1844"/>
      <c r="E48" s="1540">
        <f t="shared" si="2"/>
        <v>0</v>
      </c>
      <c r="F48" s="1932">
        <f t="shared" si="1"/>
        <v>0</v>
      </c>
      <c r="G48" s="1793">
        <f t="shared" si="3"/>
        <v>0</v>
      </c>
    </row>
    <row r="49" spans="1:7" x14ac:dyDescent="0.25">
      <c r="A49" s="1935"/>
      <c r="B49" s="1938"/>
      <c r="C49" s="1937"/>
      <c r="D49" s="1844"/>
      <c r="E49" s="1540">
        <f t="shared" si="2"/>
        <v>0</v>
      </c>
      <c r="F49" s="1932">
        <f t="shared" si="1"/>
        <v>0</v>
      </c>
      <c r="G49" s="1793">
        <f t="shared" si="3"/>
        <v>0</v>
      </c>
    </row>
    <row r="50" spans="1:7" x14ac:dyDescent="0.25">
      <c r="A50" s="1935"/>
      <c r="B50" s="1938"/>
      <c r="C50" s="1937"/>
      <c r="D50" s="1844"/>
      <c r="E50" s="1540">
        <f t="shared" si="2"/>
        <v>0</v>
      </c>
      <c r="F50" s="1932">
        <f t="shared" si="1"/>
        <v>0</v>
      </c>
      <c r="G50" s="1793">
        <f t="shared" si="3"/>
        <v>0</v>
      </c>
    </row>
    <row r="51" spans="1:7" x14ac:dyDescent="0.25">
      <c r="A51" s="1935"/>
      <c r="B51" s="1938"/>
      <c r="C51" s="1937"/>
      <c r="D51" s="1844"/>
      <c r="E51" s="1540">
        <f t="shared" si="2"/>
        <v>0</v>
      </c>
      <c r="F51" s="1932">
        <f t="shared" si="1"/>
        <v>0</v>
      </c>
      <c r="G51" s="1793">
        <f t="shared" si="3"/>
        <v>0</v>
      </c>
    </row>
    <row r="52" spans="1:7" x14ac:dyDescent="0.25">
      <c r="A52" s="1935"/>
      <c r="B52" s="1938"/>
      <c r="C52" s="1937"/>
      <c r="D52" s="1844"/>
      <c r="E52" s="1540">
        <f t="shared" si="2"/>
        <v>0</v>
      </c>
      <c r="F52" s="1932">
        <f t="shared" si="1"/>
        <v>0</v>
      </c>
      <c r="G52" s="1793">
        <f t="shared" si="3"/>
        <v>0</v>
      </c>
    </row>
    <row r="53" spans="1:7" x14ac:dyDescent="0.25">
      <c r="A53" s="1935"/>
      <c r="B53" s="1938"/>
      <c r="C53" s="1937"/>
      <c r="D53" s="1844"/>
      <c r="E53" s="1540">
        <f>IF(D53&lt;=25000,D53,IF(D53&gt;25000,25000,0))</f>
        <v>0</v>
      </c>
      <c r="F53" s="1932">
        <f>IF(OR(B53="10-1000-100",B53="10-1000-200",B53="10-1000-300",B53="10-1000-400",B53="10-1000-600",B53="10-1000-800",B53="50-1000-200",B53="10-2100-100",B53="10-2100-200",B53="10-2100-300",B53="10-2100-400",B53="10-2100-600",B53="10-2100-800",B53="20-2100-100",B53="20-2100-200",B53="20-2100-300",B53="20-2100-400",B53="20-2100-600",B53="20-2100-800",B53="40-2100-100",B53="40-2100-200",B53="40-2100-300",B53="40-2100-400",B53="40-2100-600",B53="40-2100-800",B53="50-2100-200",B53="10-2200-100",B53="10-2200-200",B53="10-2200-300",B53="10-2200-400",B53="10-2200-600",B53="10-2200-800",B53="50-2200-200",B53="10-2300-100",B53="10-2300-200",B53="10-2300-300",B53="10-2300-400",B53="10-2300-600",B53="10-2300-800",B53="50-2300-200",B53="80-2300-100",B53="80-2300-200",B53="80-2300-300",B53="80-2300-400",B53="80-2300-600",B53="80-2300-800",B53="10-2400-100",B53="10-2400-200",B53="10-2400-300",B53="10-2400-400",B53="10-2400-600",B53="10-2400-800",B53="50-2400-200",B53="10-2510-100",B53="10-2510-200",B53="10-2510-300",B53="10-2510-400",B53="10-2510-600",B53="10-2510-800",B53="20-2510-100",B53="20-2510-200",B53="20-2510-300",B53="20-2510-400",B53="20-2510-600",B53="20-2510-800",B53="50-2510-200",B53="10-2520-100",B53="10-2520-200",B53="10-2520-300",B53="10-2520-400",B53="10-2520-600",B53="10-2520-800",B53="50-2520-200",B53="10-2540-100",B53="10-2540-200",B53="10-2540-300",B53="10-2540-400",B53="10-2540-600",B53="10-2540-800",B53="20-2540-100",B53="20-2540-200",B53="20-2540-300",B53="20-2540-400",B53="20-2540-600",B53="20-2540-800",B53="50-2540-200",B53="10-2550-100",B53="10-2550-200",B53="10-2550-300",B53="10-2550-400",B53="10-2550-600",B53="10-2550-800",B53="20-2550-100",B53="20-2550-200",B53="20-2550-300",B53="20-2550-400",B53="20-2550-600",B53="20-2550-800",B53="40-2550-100",B53="40-2550-200",B53="40-2550-300",B53="40-2550-400",B53="40-2550-600",B53="40-2550-800",B53="50-2550-200",B53="10-2560-100",B53="10-2560-200",B53="10-2560-300",B53="10-2560-400",B53="10-2560-600",B53="10-2560-800",B53="50-2560-200",B53="10-2570-100",B53="10-2570-200",B53="10-2570-300",B53="10-2570-400",B53="10-2570-600",B53="10-2570-800",B53="50-2570-200",B53="10-2610-100",B53="10-2610-200",B53="10-2610-300",B53="10-2610-400",B53="10-2610-600",B53="10-2610-800",B53="50-2610-200",B53="10-2620-100",B53="10-2620-200",B53="10-2620-300",B53="10-2620-400",B53="10-2620-600",B53="10-2620-800",B53="50-2620-200",B53="10-2630-100",B53="10-2630-200",B53="10-2630-300",B53="10-2630-400",B53="10-2630-600",B53="10-2630-800",B53="50-2630-200",B53="10-2640-100",B53="10-2640-200",B53="10-2640-300",B53="10-2640-400",B53="10-2640-600",B53="10-2640-800",B53="50-2640-200",B53="10-2660-100",B53="10-2660-200",B53="10-2660-300",B53="10-2660-400",B53="10-2660-600",B53="10-2660-800",B53="50-2660-200",B53="10-2900-100",B53="10-2900-200",B53="10-2900-300",B53="10-2900-400",B53="10-2900-600",B53="10-2900-800",B53="20-2900-100",B53="20-2900-200",B53="20-2900-300",B53="20-2900-400",B53="20-2900-600",B53="20-2900-800",B53="40-2900-100",B53="40-2900-200",B53="40-2900-300",B53="40-2900-400",B53="40-2900-600",B53="40-2900-800",B53="50-2900-200",B53="10-3000-100",B53="10-3000-200",B53="10-3000-300",B53="10-3000-400",B53="10-3000-600",B53="10-3000-800",B53="20-3000-100",B53="20-3000-200",B53="20-3000-300",B53="20-3000-400",B53="20-3000-600",B53="20-3000-800",B53="40-3000-100",B53="40-3000-200",B53="40-3000-300",B53="40-3000-400",B53="40-3000-600",B53="40-3000-800",B53="50-3000-200"),E53,0)</f>
        <v>0</v>
      </c>
      <c r="G53" s="1793">
        <f>IF(F53=0,0,D53-F53)</f>
        <v>0</v>
      </c>
    </row>
    <row r="54" spans="1:7" x14ac:dyDescent="0.25">
      <c r="A54" s="1935"/>
      <c r="B54" s="1938"/>
      <c r="C54" s="1937"/>
      <c r="D54" s="1844"/>
      <c r="E54" s="1540">
        <f>IF(D54&lt;=25000,D54,IF(D54&gt;25000,25000,0))</f>
        <v>0</v>
      </c>
      <c r="F54" s="1932">
        <f>IF(OR(B54="10-1000-100",B54="10-1000-200",B54="10-1000-300",B54="10-1000-400",B54="10-1000-600",B54="10-1000-800",B54="50-1000-200",B54="10-2100-100",B54="10-2100-200",B54="10-2100-300",B54="10-2100-400",B54="10-2100-600",B54="10-2100-800",B54="20-2100-100",B54="20-2100-200",B54="20-2100-300",B54="20-2100-400",B54="20-2100-600",B54="20-2100-800",B54="40-2100-100",B54="40-2100-200",B54="40-2100-300",B54="40-2100-400",B54="40-2100-600",B54="40-2100-800",B54="50-2100-200",B54="10-2200-100",B54="10-2200-200",B54="10-2200-300",B54="10-2200-400",B54="10-2200-600",B54="10-2200-800",B54="50-2200-200",B54="10-2300-100",B54="10-2300-200",B54="10-2300-300",B54="10-2300-400",B54="10-2300-600",B54="10-2300-800",B54="50-2300-200",B54="80-2300-100",B54="80-2300-200",B54="80-2300-300",B54="80-2300-400",B54="80-2300-600",B54="80-2300-800",B54="10-2400-100",B54="10-2400-200",B54="10-2400-300",B54="10-2400-400",B54="10-2400-600",B54="10-2400-800",B54="50-2400-200",B54="10-2510-100",B54="10-2510-200",B54="10-2510-300",B54="10-2510-400",B54="10-2510-600",B54="10-2510-800",B54="20-2510-100",B54="20-2510-200",B54="20-2510-300",B54="20-2510-400",B54="20-2510-600",B54="20-2510-800",B54="50-2510-200",B54="10-2520-100",B54="10-2520-200",B54="10-2520-300",B54="10-2520-400",B54="10-2520-600",B54="10-2520-800",B54="50-2520-200",B54="10-2540-100",B54="10-2540-200",B54="10-2540-300",B54="10-2540-400",B54="10-2540-600",B54="10-2540-800",B54="20-2540-100",B54="20-2540-200",B54="20-2540-300",B54="20-2540-400",B54="20-2540-600",B54="20-2540-800",B54="50-2540-200",B54="10-2550-100",B54="10-2550-200",B54="10-2550-300",B54="10-2550-400",B54="10-2550-600",B54="10-2550-800",B54="20-2550-100",B54="20-2550-200",B54="20-2550-300",B54="20-2550-400",B54="20-2550-600",B54="20-2550-800",B54="40-2550-100",B54="40-2550-200",B54="40-2550-300",B54="40-2550-400",B54="40-2550-600",B54="40-2550-800",B54="50-2550-200",B54="10-2560-100",B54="10-2560-200",B54="10-2560-300",B54="10-2560-400",B54="10-2560-600",B54="10-2560-800",B54="50-2560-200",B54="10-2570-100",B54="10-2570-200",B54="10-2570-300",B54="10-2570-400",B54="10-2570-600",B54="10-2570-800",B54="50-2570-200",B54="10-2610-100",B54="10-2610-200",B54="10-2610-300",B54="10-2610-400",B54="10-2610-600",B54="10-2610-800",B54="50-2610-200",B54="10-2620-100",B54="10-2620-200",B54="10-2620-300",B54="10-2620-400",B54="10-2620-600",B54="10-2620-800",B54="50-2620-200",B54="10-2630-100",B54="10-2630-200",B54="10-2630-300",B54="10-2630-400",B54="10-2630-600",B54="10-2630-800",B54="50-2630-200",B54="10-2640-100",B54="10-2640-200",B54="10-2640-300",B54="10-2640-400",B54="10-2640-600",B54="10-2640-800",B54="50-2640-200",B54="10-2660-100",B54="10-2660-200",B54="10-2660-300",B54="10-2660-400",B54="10-2660-600",B54="10-2660-800",B54="50-2660-200",B54="10-2900-100",B54="10-2900-200",B54="10-2900-300",B54="10-2900-400",B54="10-2900-600",B54="10-2900-800",B54="20-2900-100",B54="20-2900-200",B54="20-2900-300",B54="20-2900-400",B54="20-2900-600",B54="20-2900-800",B54="40-2900-100",B54="40-2900-200",B54="40-2900-300",B54="40-2900-400",B54="40-2900-600",B54="40-2900-800",B54="50-2900-200",B54="10-3000-100",B54="10-3000-200",B54="10-3000-300",B54="10-3000-400",B54="10-3000-600",B54="10-3000-800",B54="20-3000-100",B54="20-3000-200",B54="20-3000-300",B54="20-3000-400",B54="20-3000-600",B54="20-3000-800",B54="40-3000-100",B54="40-3000-200",B54="40-3000-300",B54="40-3000-400",B54="40-3000-600",B54="40-3000-800",B54="50-3000-200"),E54,0)</f>
        <v>0</v>
      </c>
      <c r="G54" s="1793">
        <f>IF(F54=0,0,D54-F54)</f>
        <v>0</v>
      </c>
    </row>
    <row r="55" spans="1:7" x14ac:dyDescent="0.25">
      <c r="A55" s="1935"/>
      <c r="B55" s="1938"/>
      <c r="C55" s="1937"/>
      <c r="D55" s="1844"/>
      <c r="E55" s="1540">
        <f t="shared" si="2"/>
        <v>0</v>
      </c>
      <c r="F55" s="1932">
        <f t="shared" si="1"/>
        <v>0</v>
      </c>
      <c r="G55" s="1793">
        <f t="shared" si="3"/>
        <v>0</v>
      </c>
    </row>
    <row r="56" spans="1:7" x14ac:dyDescent="0.25">
      <c r="A56" s="1935"/>
      <c r="B56" s="1938"/>
      <c r="C56" s="1937"/>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A18" sqref="A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285" t="s">
        <v>1975</v>
      </c>
      <c r="B11" s="2286"/>
      <c r="C11" s="2286"/>
      <c r="D11" s="2287"/>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4808928</v>
      </c>
      <c r="F19" s="1799"/>
      <c r="G19" s="1801">
        <f>'Expenditures 15-22'!K33-SUM('Expenditures 15-22'!G33,'Expenditures 15-22'!I33)+'Expenditures 15-22'!D229</f>
        <v>4808928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13951057</v>
      </c>
      <c r="F21" s="1802"/>
      <c r="G21" s="1805">
        <f>'Expenditures 15-22'!K42-SUM('Expenditures 15-22'!G42,'Expenditures 15-22'!I42)+'Expenditures 15-22'!K120-SUM('Expenditures 15-22'!G120,'Expenditures 15-22'!I120)+'Expenditures 15-22'!K180-SUM('Expenditures 15-22'!G180,'Expenditures 15-22'!I180)+'Expenditures 15-22'!D238</f>
        <v>13951057</v>
      </c>
      <c r="H21" s="987"/>
      <c r="I21" s="162"/>
    </row>
    <row r="22" spans="1:9" s="668" customFormat="1" ht="12" customHeight="1" x14ac:dyDescent="0.2">
      <c r="A22" s="994" t="s">
        <v>564</v>
      </c>
      <c r="B22" s="995"/>
      <c r="C22" s="993">
        <v>2200</v>
      </c>
      <c r="D22" s="1802"/>
      <c r="E22" s="1804">
        <f>'Expenditures 15-22'!K47-SUM('Expenditures 15-22'!G47,'Expenditures 15-22'!I47)+'Expenditures 15-22'!D243</f>
        <v>0</v>
      </c>
      <c r="F22" s="1802"/>
      <c r="G22" s="1805">
        <f>'Expenditures 15-22'!K47-SUM('Expenditures 15-22'!G47,'Expenditures 15-22'!I47)+'Expenditures 15-22'!D243</f>
        <v>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1552726</v>
      </c>
      <c r="F23" s="1802"/>
      <c r="G23" s="1804">
        <f>'Expenditures 15-22'!K53-SUM('Expenditures 15-22'!G53,'Expenditures 15-22'!I53)+'Expenditures 15-22'!D257+'Expenditures 15-22'!K330-SUM('Expenditures 15-22'!G330,'Expenditures 15-22'!I330)</f>
        <v>1552726</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405927</v>
      </c>
      <c r="E27" s="1804">
        <f>E8</f>
        <v>0</v>
      </c>
      <c r="F27" s="1804">
        <f>'Expenditures 15-22'!K60-SUM('Expenditures 15-22'!G60,'Expenditures 15-22'!I60)+'Expenditures 15-22'!D264-E8</f>
        <v>405927</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539163</v>
      </c>
      <c r="F28" s="1806">
        <f>'Expenditures 15-22'!K61-SUM('Expenditures 15-22'!G61,'Expenditures 15-22'!I61)+'Expenditures 15-22'!K124-SUM('Expenditures 15-22'!G124,'Expenditures 15-22'!I124)+'Expenditures 15-22'!D266-E9</f>
        <v>539163</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583</v>
      </c>
      <c r="F39" s="1802"/>
      <c r="G39" s="1804">
        <f>'Expenditures 15-22'!K75-SUM('Expenditures 15-22'!G75,'Expenditures 15-22'!I75)+'Expenditures 15-22'!K130-SUM('Expenditures 15-22'!G130,'Expenditures 15-22'!I130)+'Expenditures 15-22'!K185-SUM('Expenditures 15-22'!G185,'Expenditures 15-22'!I185)+'Expenditures 15-22'!D280</f>
        <v>583</v>
      </c>
    </row>
    <row r="40" spans="1:7" ht="12" customHeight="1" x14ac:dyDescent="0.2">
      <c r="A40" s="990" t="s">
        <v>1821</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405927</v>
      </c>
      <c r="E41" s="1806">
        <f>SUM(E19:E40)</f>
        <v>20852457</v>
      </c>
      <c r="F41" s="1806">
        <f>SUM(F19:F39)</f>
        <v>945090</v>
      </c>
      <c r="G41" s="1806">
        <f>SUM(G19:G40)</f>
        <v>20313294</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405927</v>
      </c>
      <c r="F43" s="1807" t="s">
        <v>473</v>
      </c>
      <c r="G43" s="1808">
        <f>F41</f>
        <v>945090</v>
      </c>
    </row>
    <row r="44" spans="1:7" ht="12" customHeight="1" x14ac:dyDescent="0.2">
      <c r="A44" s="987"/>
      <c r="B44" s="162"/>
      <c r="C44" s="1001"/>
      <c r="D44" s="1807" t="s">
        <v>474</v>
      </c>
      <c r="E44" s="1808">
        <f>E41</f>
        <v>20852457</v>
      </c>
      <c r="F44" s="1807" t="s">
        <v>474</v>
      </c>
      <c r="G44" s="1808">
        <f>G41</f>
        <v>20313294</v>
      </c>
    </row>
    <row r="45" spans="1:7" ht="12" customHeight="1" x14ac:dyDescent="0.2">
      <c r="A45" s="987"/>
      <c r="B45" s="162"/>
      <c r="C45" s="162"/>
      <c r="D45" s="1809" t="s">
        <v>1006</v>
      </c>
      <c r="E45" s="1810">
        <f>(E43/E44)</f>
        <v>1.9466626882386089E-2</v>
      </c>
      <c r="F45" s="1809" t="s">
        <v>1006</v>
      </c>
      <c r="G45" s="1810">
        <f>(G43/G44)</f>
        <v>4.6525689038912153E-2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18" sqref="A18"/>
      <selection pane="bottomLeft" activeCell="A18" sqref="A18"/>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 xml:space="preserve">Northwestern Illinois Assn </v>
      </c>
      <c r="D6" s="2306"/>
      <c r="E6" s="2306"/>
      <c r="F6" s="1852"/>
    </row>
    <row r="7" spans="1:10" ht="11.25" customHeight="1" thickBot="1" x14ac:dyDescent="0.3">
      <c r="A7" s="1850"/>
      <c r="B7" s="1851"/>
      <c r="C7" s="2307">
        <f>COVER!A13</f>
        <v>16019427061</v>
      </c>
      <c r="D7" s="2307"/>
      <c r="E7" s="2307"/>
      <c r="F7" s="1852"/>
    </row>
    <row r="8" spans="1:10" ht="25.5" customHeight="1" thickBot="1" x14ac:dyDescent="0.25">
      <c r="A8" s="1893" t="s">
        <v>1906</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2074</v>
      </c>
      <c r="D19" s="1865" t="s">
        <v>2074</v>
      </c>
      <c r="E19" s="1868"/>
      <c r="F19" s="1867" t="s">
        <v>2079</v>
      </c>
      <c r="H19" s="1878">
        <f t="shared" si="0"/>
        <v>5</v>
      </c>
      <c r="I19" s="1878">
        <f t="shared" si="1"/>
        <v>5</v>
      </c>
      <c r="J19" s="1878">
        <f t="shared" si="2"/>
        <v>0</v>
      </c>
    </row>
    <row r="20" spans="1:12" ht="12" customHeight="1" x14ac:dyDescent="0.2">
      <c r="A20" s="1863" t="s">
        <v>1528</v>
      </c>
      <c r="B20" s="1864"/>
      <c r="C20" s="1865" t="s">
        <v>2074</v>
      </c>
      <c r="D20" s="1865" t="s">
        <v>2074</v>
      </c>
      <c r="E20" s="1868"/>
      <c r="F20" s="1867" t="s">
        <v>2080</v>
      </c>
      <c r="H20" s="1878">
        <f t="shared" si="0"/>
        <v>5</v>
      </c>
      <c r="I20" s="1878">
        <f t="shared" si="1"/>
        <v>5</v>
      </c>
      <c r="J20" s="1878">
        <f t="shared" si="2"/>
        <v>0</v>
      </c>
    </row>
    <row r="21" spans="1:12" ht="12" customHeight="1" x14ac:dyDescent="0.2">
      <c r="A21" s="1863" t="s">
        <v>1529</v>
      </c>
      <c r="B21" s="1864"/>
      <c r="C21" s="1865" t="s">
        <v>2074</v>
      </c>
      <c r="D21" s="1865" t="s">
        <v>2074</v>
      </c>
      <c r="E21" s="1868"/>
      <c r="F21" s="1867" t="s">
        <v>2081</v>
      </c>
      <c r="H21" s="1878">
        <f t="shared" si="0"/>
        <v>5</v>
      </c>
      <c r="I21" s="1878">
        <f t="shared" si="1"/>
        <v>5</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A18" sqref="A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 xml:space="preserve">Northwestern Illinois Assn </v>
      </c>
      <c r="J6" s="2316"/>
      <c r="Q6" s="1664"/>
    </row>
    <row r="7" spans="1:17" x14ac:dyDescent="0.2">
      <c r="A7" s="2317" t="s">
        <v>869</v>
      </c>
      <c r="B7" s="2318"/>
      <c r="C7" s="2318"/>
      <c r="D7" s="2318"/>
      <c r="E7" s="2319"/>
      <c r="F7" s="1017"/>
      <c r="G7" s="1009"/>
      <c r="H7" s="1016" t="s">
        <v>372</v>
      </c>
      <c r="I7" s="2320">
        <f>COVER!A13</f>
        <v>16019427061</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1103163</v>
      </c>
      <c r="F12" s="1039"/>
      <c r="G12" s="1811">
        <f t="shared" ref="G12:G18" si="0">SUM(E12:F12)</f>
        <v>1103163</v>
      </c>
      <c r="H12" s="1040"/>
      <c r="I12" s="1039"/>
      <c r="J12" s="1811">
        <f t="shared" ref="J12:J18" si="1">SUM(H12:I12)</f>
        <v>0</v>
      </c>
    </row>
    <row r="13" spans="1:17" ht="15" customHeight="1" x14ac:dyDescent="0.2">
      <c r="A13" s="1035">
        <v>2</v>
      </c>
      <c r="B13" s="1036" t="s">
        <v>42</v>
      </c>
      <c r="C13" s="1037"/>
      <c r="D13" s="1038">
        <v>2330</v>
      </c>
      <c r="E13" s="1811">
        <f>'Expenditures 15-22'!K51</f>
        <v>447060</v>
      </c>
      <c r="F13" s="1039"/>
      <c r="G13" s="1811">
        <f t="shared" si="0"/>
        <v>447060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1550223</v>
      </c>
      <c r="F19" s="1813">
        <f t="shared" si="2"/>
        <v>0</v>
      </c>
      <c r="G19" s="1813">
        <f t="shared" si="2"/>
        <v>1550223</v>
      </c>
      <c r="H19" s="1813">
        <f t="shared" si="2"/>
        <v>0</v>
      </c>
      <c r="I19" s="1813">
        <f t="shared" si="2"/>
        <v>0</v>
      </c>
      <c r="J19" s="1813">
        <f t="shared" si="2"/>
        <v>0</v>
      </c>
    </row>
    <row r="20" spans="1:10" ht="13.5" thickTop="1" x14ac:dyDescent="0.2">
      <c r="A20" s="1035">
        <v>9</v>
      </c>
      <c r="B20" s="2327" t="s">
        <v>1979</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1981</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A18" sqref="A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Northwestern Illinois Assn </v>
      </c>
    </row>
    <row r="65" spans="2:2" x14ac:dyDescent="0.2">
      <c r="B65" s="1070">
        <f>COVER!A13</f>
        <v>16019427061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32" sqref="C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sqref="A1:F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A18" sqref="A1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1985</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1986</v>
      </c>
      <c r="B4" s="2355"/>
      <c r="C4" s="2355"/>
      <c r="D4" s="2355"/>
      <c r="E4" s="2355"/>
      <c r="F4" s="2356"/>
      <c r="G4" s="1074"/>
      <c r="H4" s="1074"/>
    </row>
    <row r="5" spans="1:8" ht="14.25" customHeight="1" x14ac:dyDescent="0.2">
      <c r="A5" s="2357" t="s">
        <v>1982</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22174422</v>
      </c>
      <c r="C8" s="1815">
        <f>'Acct Summary 7-8'!D8</f>
        <v>0</v>
      </c>
      <c r="D8" s="1815">
        <f>'Acct Summary 7-8'!F8</f>
        <v>0</v>
      </c>
      <c r="E8" s="1815">
        <f>'Acct Summary 7-8'!I8</f>
        <v>0</v>
      </c>
      <c r="F8" s="1815">
        <f>SUM(B8:E8)</f>
        <v>22174422</v>
      </c>
    </row>
    <row r="9" spans="1:8" s="1079" customFormat="1" ht="14.25" customHeight="1" thickBot="1" x14ac:dyDescent="0.25">
      <c r="A9" s="1078" t="s">
        <v>1369</v>
      </c>
      <c r="B9" s="1816">
        <f>'Acct Summary 7-8'!C17</f>
        <v>21406843</v>
      </c>
      <c r="C9" s="1816">
        <f>'Acct Summary 7-8'!D17</f>
        <v>0</v>
      </c>
      <c r="D9" s="1816">
        <f>'Acct Summary 7-8'!F17</f>
        <v>0</v>
      </c>
      <c r="E9" s="1815"/>
      <c r="F9" s="1815">
        <f>SUM(B9:E9)</f>
        <v>21406843</v>
      </c>
    </row>
    <row r="10" spans="1:8" s="1079" customFormat="1" ht="14.25" thickTop="1" thickBot="1" x14ac:dyDescent="0.25">
      <c r="A10" s="1080" t="s">
        <v>1370</v>
      </c>
      <c r="B10" s="1817">
        <f>(B8-B9)</f>
        <v>767579</v>
      </c>
      <c r="C10" s="1817">
        <f>(C8-C9)</f>
        <v>0</v>
      </c>
      <c r="D10" s="1817">
        <f>(D8-D9)</f>
        <v>0</v>
      </c>
      <c r="E10" s="1816">
        <f>(E8-E9)</f>
        <v>0</v>
      </c>
      <c r="F10" s="1818">
        <f>SUM(F8-F9)</f>
        <v>767579</v>
      </c>
    </row>
    <row r="11" spans="1:8" s="1079" customFormat="1" ht="14.25" thickTop="1" thickBot="1" x14ac:dyDescent="0.25">
      <c r="A11" s="1081" t="s">
        <v>1983</v>
      </c>
      <c r="B11" s="1819">
        <f>'Acct Summary 7-8'!C81</f>
        <v>5643735</v>
      </c>
      <c r="C11" s="1819">
        <f>'Acct Summary 7-8'!D81</f>
        <v>0</v>
      </c>
      <c r="D11" s="1819">
        <f>'Acct Summary 7-8'!F81</f>
        <v>0</v>
      </c>
      <c r="E11" s="1819">
        <f>'Acct Summary 7-8'!I81</f>
        <v>0</v>
      </c>
      <c r="F11" s="1820">
        <f>SUM(B11:E11)</f>
        <v>5643735</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ENTER ACCOUNTING INFO</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16019427061</v>
      </c>
    </row>
    <row r="3" spans="1:2" x14ac:dyDescent="0.2">
      <c r="A3" t="s">
        <v>956</v>
      </c>
      <c r="B3" s="138" t="str">
        <f>COVER!A15</f>
        <v>DeKalb</v>
      </c>
    </row>
    <row r="4" spans="1:2" x14ac:dyDescent="0.2">
      <c r="A4" t="s">
        <v>1007</v>
      </c>
      <c r="B4" s="138" t="str">
        <f>COVER!A17</f>
        <v xml:space="preserve">Northwestern Illinois Assn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Klein Hall CPAs </v>
      </c>
    </row>
    <row r="17" spans="1:2" x14ac:dyDescent="0.2">
      <c r="A17" t="s">
        <v>884</v>
      </c>
      <c r="B17" s="138" t="str">
        <f>COVER!T15</f>
        <v xml:space="preserve">Andrew Mace </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Aurora</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8352617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2708882</v>
      </c>
      <c r="C91" s="2" t="s">
        <v>573</v>
      </c>
      <c r="D91" s="2" t="str">
        <f t="shared" si="0"/>
        <v>Error?</v>
      </c>
    </row>
    <row r="92" spans="1:4" x14ac:dyDescent="0.2">
      <c r="A92" s="5">
        <v>31</v>
      </c>
      <c r="B92" s="138">
        <f>'Assets-Liab 5-6'!C39</f>
        <v>5643735</v>
      </c>
      <c r="D92" s="2" t="str">
        <f t="shared" si="0"/>
        <v>Error?</v>
      </c>
    </row>
    <row r="93" spans="1:4" x14ac:dyDescent="0.2">
      <c r="A93" s="5">
        <v>32</v>
      </c>
      <c r="B93" s="138">
        <f>'Assets-Liab 5-6'!C41</f>
        <v>8352617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1519667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1519667</v>
      </c>
      <c r="C279" s="2" t="s">
        <v>573</v>
      </c>
      <c r="D279" s="2" t="str">
        <f t="shared" si="3"/>
        <v>Error?</v>
      </c>
    </row>
    <row r="280" spans="1:4" x14ac:dyDescent="0.2">
      <c r="A280" s="5">
        <v>219</v>
      </c>
      <c r="B280" s="138">
        <f>'Assets-Liab 5-6'!M40</f>
        <v>1519667</v>
      </c>
      <c r="D280" s="2" t="str">
        <f t="shared" si="3"/>
        <v>Error?</v>
      </c>
    </row>
    <row r="281" spans="1:4" x14ac:dyDescent="0.2">
      <c r="A281" s="5">
        <v>220</v>
      </c>
      <c r="B281" s="138">
        <f>'Assets-Liab 5-6'!M41</f>
        <v>1519667</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35173</v>
      </c>
      <c r="D719" s="2" t="str">
        <f t="shared" si="10"/>
        <v>Error?</v>
      </c>
    </row>
    <row r="720" spans="1:4" x14ac:dyDescent="0.2">
      <c r="A720" s="5">
        <v>659</v>
      </c>
      <c r="B720" s="138">
        <f>'Expenditures 15-22'!C33</f>
        <v>2960230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7959</v>
      </c>
      <c r="D722" s="2" t="str">
        <f t="shared" si="10"/>
        <v>Error?</v>
      </c>
    </row>
    <row r="723" spans="1:4" x14ac:dyDescent="0.2">
      <c r="A723" s="5">
        <v>662</v>
      </c>
      <c r="B723" s="138">
        <f>'Expenditures 15-22'!C38</f>
        <v>7145108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950514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8103581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654430</v>
      </c>
      <c r="D733" s="2" t="str">
        <f t="shared" si="10"/>
        <v>Error?</v>
      </c>
    </row>
    <row r="734" spans="1:4" x14ac:dyDescent="0.2">
      <c r="A734" s="5">
        <v>673</v>
      </c>
      <c r="B734" s="138">
        <f>'Expenditures 15-22'!C53</f>
        <v>1009970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223167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223167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9336718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12296948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2798</v>
      </c>
      <c r="D777" s="2" t="str">
        <f t="shared" si="11"/>
        <v>Error?</v>
      </c>
    </row>
    <row r="778" spans="1:4" x14ac:dyDescent="0.2">
      <c r="A778" s="5">
        <v>717</v>
      </c>
      <c r="B778" s="138">
        <f>'Expenditures 15-22'!D33</f>
        <v>634169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479</v>
      </c>
      <c r="D780" s="2" t="str">
        <f t="shared" si="11"/>
        <v>Error?</v>
      </c>
    </row>
    <row r="781" spans="1:4" x14ac:dyDescent="0.2">
      <c r="A781" s="5">
        <v>720</v>
      </c>
      <c r="B781" s="138">
        <f>'Expenditures 15-22'!D38</f>
        <v>2437238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237223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2674940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188826</v>
      </c>
      <c r="D791" s="2" t="str">
        <f t="shared" si="11"/>
        <v>Error?</v>
      </c>
    </row>
    <row r="792" spans="1:4" x14ac:dyDescent="0.2">
      <c r="A792" s="5">
        <v>731</v>
      </c>
      <c r="B792" s="138">
        <f>'Expenditures 15-22'!D53</f>
        <v>249132</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75890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75890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2999962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3634131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12630</v>
      </c>
      <c r="D835" s="2" t="str">
        <f t="shared" si="12"/>
        <v>Error?</v>
      </c>
    </row>
    <row r="836" spans="1:4" x14ac:dyDescent="0.2">
      <c r="A836" s="5">
        <v>775</v>
      </c>
      <c r="B836" s="138">
        <f>'Expenditures 15-22'!E33</f>
        <v>1190126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11863</v>
      </c>
      <c r="D838" s="2" t="str">
        <f t="shared" si="12"/>
        <v>Error?</v>
      </c>
    </row>
    <row r="839" spans="1:4" x14ac:dyDescent="0.2">
      <c r="A839" s="5">
        <v>778</v>
      </c>
      <c r="B839" s="138">
        <f>'Expenditures 15-22'!E38</f>
        <v>1859818</v>
      </c>
      <c r="D839" s="2" t="str">
        <f t="shared" si="12"/>
        <v>Error?</v>
      </c>
    </row>
    <row r="840" spans="1:4" x14ac:dyDescent="0.2">
      <c r="A840" s="5">
        <v>779</v>
      </c>
      <c r="B840" s="138">
        <f>'Expenditures 15-22'!E39</f>
        <v>3602</v>
      </c>
      <c r="D840" s="2" t="str">
        <f t="shared" si="12"/>
        <v>Error?</v>
      </c>
    </row>
    <row r="841" spans="1:4" x14ac:dyDescent="0.2">
      <c r="A841" s="5">
        <v>780</v>
      </c>
      <c r="B841" s="138">
        <f>'Expenditures 15-22'!E40</f>
        <v>1250128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3125411</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2503</v>
      </c>
      <c r="D848" s="2" t="str">
        <f t="shared" si="12"/>
        <v>Error?</v>
      </c>
    </row>
    <row r="849" spans="1:4" x14ac:dyDescent="0.2">
      <c r="A849" s="5">
        <v>788</v>
      </c>
      <c r="B849" s="138">
        <f>'Expenditures 15-22'!E50</f>
        <v>214608</v>
      </c>
      <c r="D849" s="2" t="str">
        <f t="shared" si="12"/>
        <v>Error?</v>
      </c>
    </row>
    <row r="850" spans="1:4" x14ac:dyDescent="0.2">
      <c r="A850" s="5">
        <v>789</v>
      </c>
      <c r="B850" s="138">
        <f>'Expenditures 15-22'!E53</f>
        <v>247573</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59507</v>
      </c>
      <c r="D855" s="2" t="str">
        <f t="shared" si="12"/>
        <v>Error?</v>
      </c>
    </row>
    <row r="856" spans="1:4" x14ac:dyDescent="0.2">
      <c r="A856" s="5">
        <v>795</v>
      </c>
      <c r="B856" s="138">
        <f>'Expenditures 15-22'!E61</f>
        <v>491667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551174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3924158</v>
      </c>
      <c r="C871" s="2" t="s">
        <v>573</v>
      </c>
      <c r="D871" s="2" t="str">
        <f t="shared" si="12"/>
        <v>Error?</v>
      </c>
    </row>
    <row r="872" spans="1:4" x14ac:dyDescent="0.2">
      <c r="A872" s="5">
        <v>811</v>
      </c>
      <c r="B872" s="138">
        <f>'Expenditures 15-22'!E75</f>
        <v>583</v>
      </c>
      <c r="D872" s="2" t="str">
        <f t="shared" si="12"/>
        <v>Error?</v>
      </c>
    </row>
    <row r="873" spans="1:4" x14ac:dyDescent="0.2">
      <c r="A873" s="5">
        <v>812</v>
      </c>
      <c r="B873" s="138">
        <f>'Expenditures 15-22'!E114</f>
        <v>5114867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22</v>
      </c>
      <c r="D893" s="2" t="str">
        <f t="shared" si="12"/>
        <v>Error?</v>
      </c>
    </row>
    <row r="894" spans="1:4" x14ac:dyDescent="0.2">
      <c r="A894" s="5">
        <v>833</v>
      </c>
      <c r="B894" s="138">
        <f>'Expenditures 15-22'!F33</f>
        <v>23803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199</v>
      </c>
      <c r="D896" s="2" t="str">
        <f t="shared" si="13"/>
        <v>Error?</v>
      </c>
    </row>
    <row r="897" spans="1:4" x14ac:dyDescent="0.2">
      <c r="A897" s="5">
        <v>836</v>
      </c>
      <c r="B897" s="138">
        <f>'Expenditures 15-22'!F38</f>
        <v>33491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12507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46197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32838</v>
      </c>
      <c r="D907" s="2" t="str">
        <f t="shared" si="13"/>
        <v>Error?</v>
      </c>
    </row>
    <row r="908" spans="1:4" x14ac:dyDescent="0.2">
      <c r="A908" s="5">
        <v>847</v>
      </c>
      <c r="B908" s="138">
        <f>'Expenditures 15-22'!F53</f>
        <v>33050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47023</v>
      </c>
      <c r="D913" s="2" t="str">
        <f t="shared" si="13"/>
        <v>Error?</v>
      </c>
    </row>
    <row r="914" spans="1:4" x14ac:dyDescent="0.2">
      <c r="A914" s="5">
        <v>853</v>
      </c>
      <c r="B914" s="138">
        <f>'Expenditures 15-22'!F61</f>
        <v>47496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94519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173766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197569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2183</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18759</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20942</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20113</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20113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41055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41474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405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523</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928</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2461</v>
      </c>
      <c r="D1023" s="2" t="str">
        <f t="shared" ref="D1023:D1086" si="15">IF(ISBLANK(B1023),"OK",IF(A1023-B1023=0,"OK","Error?"))</f>
        <v>Error?</v>
      </c>
    </row>
    <row r="1024" spans="1:4" x14ac:dyDescent="0.2">
      <c r="A1024" s="5">
        <v>963</v>
      </c>
      <c r="B1024" s="138">
        <f>'Expenditures 15-22'!H53</f>
        <v>3001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4269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4869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50623</v>
      </c>
      <c r="C1107" s="2" t="s">
        <v>573</v>
      </c>
      <c r="D1107" s="2" t="str">
        <f t="shared" si="16"/>
        <v>Error?</v>
      </c>
    </row>
    <row r="1108" spans="1:4" x14ac:dyDescent="0.2">
      <c r="A1108" s="5">
        <v>1047</v>
      </c>
      <c r="B1108" s="138">
        <f>'Expenditures 15-22'!K33</f>
        <v>4814686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20500</v>
      </c>
      <c r="C1110" s="2" t="s">
        <v>573</v>
      </c>
      <c r="D1110" s="2" t="str">
        <f t="shared" si="16"/>
        <v>Error?</v>
      </c>
    </row>
    <row r="1111" spans="1:4" x14ac:dyDescent="0.2">
      <c r="A1111" s="5">
        <v>1050</v>
      </c>
      <c r="B1111" s="138">
        <f>'Expenditures 15-22'!K38</f>
        <v>11478243</v>
      </c>
      <c r="C1111" s="2" t="s">
        <v>573</v>
      </c>
      <c r="D1111" s="2" t="str">
        <f t="shared" si="16"/>
        <v>Error?</v>
      </c>
    </row>
    <row r="1112" spans="1:4" x14ac:dyDescent="0.2">
      <c r="A1112" s="5">
        <v>1051</v>
      </c>
      <c r="B1112" s="138">
        <f>'Expenditures 15-22'!K39</f>
        <v>3602</v>
      </c>
      <c r="C1112" s="2" t="s">
        <v>573</v>
      </c>
      <c r="D1112" s="2" t="str">
        <f t="shared" si="16"/>
        <v>Error?</v>
      </c>
    </row>
    <row r="1113" spans="1:4" x14ac:dyDescent="0.2">
      <c r="A1113" s="5">
        <v>1052</v>
      </c>
      <c r="B1113" s="138">
        <f>'Expenditures 15-22'!K40</f>
        <v>2563045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14065390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2503</v>
      </c>
      <c r="C1120" s="2" t="s">
        <v>573</v>
      </c>
      <c r="D1120" s="2" t="str">
        <f t="shared" si="16"/>
        <v>Error?</v>
      </c>
    </row>
    <row r="1121" spans="1:4" x14ac:dyDescent="0.2">
      <c r="A1121" s="5">
        <v>1060</v>
      </c>
      <c r="B1121" s="138">
        <f>'Expenditures 15-22'!K50</f>
        <v>1103163</v>
      </c>
      <c r="C1121" s="2" t="s">
        <v>573</v>
      </c>
      <c r="D1121" s="2" t="str">
        <f t="shared" si="16"/>
        <v>Error?</v>
      </c>
    </row>
    <row r="1122" spans="1:4" x14ac:dyDescent="0.2">
      <c r="A1122" s="5">
        <v>1061</v>
      </c>
      <c r="B1122" s="138">
        <f>'Expenditures 15-22'!K53</f>
        <v>1552726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405927</v>
      </c>
      <c r="C1127" s="2" t="s">
        <v>573</v>
      </c>
      <c r="D1127" s="2" t="str">
        <f t="shared" si="16"/>
        <v>Error?</v>
      </c>
    </row>
    <row r="1128" spans="1:4" x14ac:dyDescent="0.2">
      <c r="A1128" s="5">
        <v>1067</v>
      </c>
      <c r="B1128" s="138">
        <f>'Expenditures 15-22'!K61</f>
        <v>567531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973458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16591574</v>
      </c>
      <c r="C1143" s="2" t="s">
        <v>573</v>
      </c>
      <c r="D1143" s="2" t="str">
        <f t="shared" si="16"/>
        <v>Error?</v>
      </c>
    </row>
    <row r="1144" spans="1:4" x14ac:dyDescent="0.2">
      <c r="A1144" s="5">
        <v>1083</v>
      </c>
      <c r="B1144" s="138">
        <f>'Expenditures 15-22'!K75</f>
        <v>583</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21406843</v>
      </c>
      <c r="C1152" s="2" t="s">
        <v>573</v>
      </c>
      <c r="D1152" s="2" t="str">
        <f t="shared" si="17"/>
        <v>Error?</v>
      </c>
    </row>
    <row r="1153" spans="1:4" x14ac:dyDescent="0.2">
      <c r="A1153" s="5">
        <v>1092</v>
      </c>
      <c r="B1153" s="138">
        <f>'Expenditures 15-22'!K115</f>
        <v>767579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4876156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5643735</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1343445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1343445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176222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176222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1519667</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1519667</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543663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543663</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137079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137079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680742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680742</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838925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838925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20139791</v>
      </c>
      <c r="C2551" s="2" t="s">
        <v>573</v>
      </c>
      <c r="D2551" s="2" t="str">
        <f t="shared" si="38"/>
        <v>Error?</v>
      </c>
    </row>
    <row r="2552" spans="1:4" x14ac:dyDescent="0.2">
      <c r="A2552" s="10">
        <v>2491</v>
      </c>
      <c r="D2552" s="2" t="str">
        <f t="shared" si="38"/>
        <v>OK</v>
      </c>
    </row>
    <row r="2553" spans="1:4" x14ac:dyDescent="0.2">
      <c r="A2553" s="5">
        <v>2492</v>
      </c>
      <c r="B2553" s="138">
        <f>'Acct Summary 7-8'!C6</f>
        <v>1362812</v>
      </c>
      <c r="C2553" s="2" t="s">
        <v>573</v>
      </c>
      <c r="D2553" s="2" t="str">
        <f t="shared" si="38"/>
        <v>Error?</v>
      </c>
    </row>
    <row r="2554" spans="1:4" x14ac:dyDescent="0.2">
      <c r="A2554" s="5">
        <v>2493</v>
      </c>
      <c r="B2554" s="138">
        <f>'Acct Summary 7-8'!C7</f>
        <v>671819</v>
      </c>
      <c r="C2554" s="2" t="s">
        <v>573</v>
      </c>
      <c r="D2554" s="2" t="str">
        <f t="shared" si="38"/>
        <v>Error?</v>
      </c>
    </row>
    <row r="2555" spans="1:4" x14ac:dyDescent="0.2">
      <c r="A2555" s="5">
        <v>2494</v>
      </c>
      <c r="B2555" s="138">
        <f>'Acct Summary 7-8'!C8</f>
        <v>22174422</v>
      </c>
      <c r="C2555" s="2" t="s">
        <v>573</v>
      </c>
      <c r="D2555" s="2" t="str">
        <f t="shared" si="38"/>
        <v>Error?</v>
      </c>
    </row>
    <row r="2556" spans="1:4" x14ac:dyDescent="0.2">
      <c r="A2556" s="5">
        <v>2495</v>
      </c>
      <c r="B2556" s="138">
        <f>'Acct Summary 7-8'!C12</f>
        <v>4814686</v>
      </c>
      <c r="C2556" s="2" t="s">
        <v>573</v>
      </c>
      <c r="D2556" s="2" t="str">
        <f t="shared" si="38"/>
        <v>Error?</v>
      </c>
    </row>
    <row r="2557" spans="1:4" x14ac:dyDescent="0.2">
      <c r="A2557" s="5">
        <v>2496</v>
      </c>
      <c r="B2557" s="138">
        <f>'Acct Summary 7-8'!C13</f>
        <v>16591574</v>
      </c>
      <c r="C2557" s="2" t="s">
        <v>573</v>
      </c>
      <c r="D2557" s="2" t="str">
        <f t="shared" si="38"/>
        <v>Error?</v>
      </c>
    </row>
    <row r="2558" spans="1:4" x14ac:dyDescent="0.2">
      <c r="A2558" s="5">
        <v>2497</v>
      </c>
      <c r="B2558" s="138">
        <f>'Acct Summary 7-8'!C14</f>
        <v>583</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21406843</v>
      </c>
      <c r="C2561" s="2" t="s">
        <v>573</v>
      </c>
      <c r="D2561" s="2" t="str">
        <f t="shared" si="39"/>
        <v>Error?</v>
      </c>
    </row>
    <row r="2562" spans="1:4" x14ac:dyDescent="0.2">
      <c r="A2562" s="5">
        <v>2501</v>
      </c>
      <c r="B2562" s="138">
        <f>'Acct Summary 7-8'!C20</f>
        <v>767579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355540</v>
      </c>
      <c r="D2718" s="2" t="str">
        <f t="shared" si="41"/>
        <v>Error?</v>
      </c>
    </row>
    <row r="2719" spans="1:4" x14ac:dyDescent="0.2">
      <c r="A2719" s="5">
        <v>2658</v>
      </c>
      <c r="B2719" s="138">
        <f>'Expenditures 15-22'!D51</f>
        <v>60306</v>
      </c>
      <c r="D2719" s="2" t="str">
        <f t="shared" si="41"/>
        <v>Error?</v>
      </c>
    </row>
    <row r="2720" spans="1:4" x14ac:dyDescent="0.2">
      <c r="A2720" s="5">
        <v>2659</v>
      </c>
      <c r="B2720" s="138">
        <f>'Expenditures 15-22'!E51</f>
        <v>30462</v>
      </c>
      <c r="D2720" s="2" t="str">
        <f t="shared" si="41"/>
        <v>Error?</v>
      </c>
    </row>
    <row r="2721" spans="1:4" x14ac:dyDescent="0.2">
      <c r="A2721" s="5">
        <v>2660</v>
      </c>
      <c r="B2721" s="138">
        <f>'Expenditures 15-22'!F51</f>
        <v>212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540</v>
      </c>
      <c r="D2723" s="2" t="str">
        <f t="shared" si="41"/>
        <v>Error?</v>
      </c>
    </row>
    <row r="2724" spans="1:4" x14ac:dyDescent="0.2">
      <c r="A2724" s="5">
        <v>2663</v>
      </c>
      <c r="B2724" s="138">
        <f>'Expenditures 15-22'!K51</f>
        <v>447060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767579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2925057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631371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1177496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23781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419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4764063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7278588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22174422</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21406843</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5643735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624836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46983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36412</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2009074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3805</v>
      </c>
      <c r="D5086" s="2" t="str">
        <f t="shared" si="78"/>
        <v>Error?</v>
      </c>
    </row>
    <row r="5087" spans="1:4" x14ac:dyDescent="0.2">
      <c r="A5087" s="5">
        <v>5026</v>
      </c>
      <c r="B5087" s="138">
        <f>'Revenues 9-14'!C40</f>
        <v>2049291</v>
      </c>
      <c r="C5087" s="2" t="s">
        <v>573</v>
      </c>
      <c r="D5087" s="2" t="str">
        <f t="shared" si="78"/>
        <v>Error?</v>
      </c>
    </row>
    <row r="5088" spans="1:4" x14ac:dyDescent="0.2">
      <c r="A5088" s="5">
        <v>5027</v>
      </c>
      <c r="B5088" s="138">
        <f>'Revenues 9-14'!C65</f>
        <v>73901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73901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905</v>
      </c>
      <c r="D5114" s="2" t="str">
        <f t="shared" si="78"/>
        <v>Error?</v>
      </c>
    </row>
    <row r="5115" spans="1:4" x14ac:dyDescent="0.2">
      <c r="A5115" s="5">
        <v>5054</v>
      </c>
      <c r="B5115" s="138">
        <f>'Revenues 9-14'!C98</f>
        <v>17997278</v>
      </c>
      <c r="D5115" s="2" t="str">
        <f t="shared" si="78"/>
        <v>Error?</v>
      </c>
    </row>
    <row r="5116" spans="1:4" x14ac:dyDescent="0.2">
      <c r="A5116" s="5">
        <v>5055</v>
      </c>
      <c r="B5116" s="138">
        <f>'Revenues 9-14'!C99</f>
        <v>2639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15777</v>
      </c>
      <c r="D5119" s="2" t="str">
        <f t="shared" ref="D5119:D5182" si="79">IF(ISBLANK(B5119),"OK",IF(A5119-B5119=0,"OK","Error?"))</f>
        <v>Error?</v>
      </c>
    </row>
    <row r="5120" spans="1:4" x14ac:dyDescent="0.2">
      <c r="A5120" s="5">
        <v>5059</v>
      </c>
      <c r="B5120" s="138">
        <f>'Revenues 9-14'!C108</f>
        <v>18016599</v>
      </c>
      <c r="C5120" s="2" t="s">
        <v>573</v>
      </c>
      <c r="D5120" s="2" t="str">
        <f t="shared" si="79"/>
        <v>Error?</v>
      </c>
    </row>
    <row r="5121" spans="1:4" x14ac:dyDescent="0.2">
      <c r="A5121" s="5">
        <v>5060</v>
      </c>
      <c r="B5121" s="138">
        <f>'Revenues 9-14'!C109</f>
        <v>20139791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1362812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1362812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1362812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671819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671819</v>
      </c>
      <c r="C5326" s="2" t="s">
        <v>573</v>
      </c>
      <c r="D5326" s="2" t="str">
        <f t="shared" si="82"/>
        <v>Error?</v>
      </c>
    </row>
    <row r="5327" spans="1:5" x14ac:dyDescent="0.2">
      <c r="A5327" s="5">
        <v>5266</v>
      </c>
      <c r="B5327" s="138">
        <f>'Revenues 9-14'!C268</f>
        <v>22174422</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1080211</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-6182</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951391</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1757491</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767579</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0.13600549990387573</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5339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5339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93391</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93391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10000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10000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8255</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8255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101646</v>
      </c>
      <c r="D6977" s="2" t="str">
        <f t="shared" si="108"/>
        <v>Error?</v>
      </c>
    </row>
    <row r="6978" spans="1:4" x14ac:dyDescent="0.2">
      <c r="A6978">
        <v>6917</v>
      </c>
      <c r="B6978" s="138">
        <f>'Expenditures 15-22'!J74</f>
        <v>10000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106985</v>
      </c>
      <c r="D7020" s="2" t="str">
        <f t="shared" si="108"/>
        <v>Error?</v>
      </c>
    </row>
    <row r="7021" spans="1:4" x14ac:dyDescent="0.2">
      <c r="A7021">
        <v>6960</v>
      </c>
      <c r="B7021" s="138">
        <f>'Expenditures 15-22'!J114</f>
        <v>10000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106985</v>
      </c>
      <c r="D7624" s="2" t="str">
        <f t="shared" si="124"/>
        <v>Error?</v>
      </c>
      <c r="E7624" s="2" t="s">
        <v>19</v>
      </c>
    </row>
    <row r="7625" spans="1:5" x14ac:dyDescent="0.2">
      <c r="A7625">
        <f t="shared" si="123"/>
        <v>7564</v>
      </c>
      <c r="B7625" s="138">
        <f>'Cap Outlay Deprec 26'!I17</f>
        <v>10698.5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147777.5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0</v>
      </c>
      <c r="D7797" s="2" t="str">
        <f t="shared" si="127"/>
        <v>Error?</v>
      </c>
      <c r="E7797" s="4" t="s">
        <v>1902</v>
      </c>
    </row>
    <row r="7798" spans="1:5" x14ac:dyDescent="0.2">
      <c r="A7798">
        <v>7737</v>
      </c>
      <c r="B7798" s="138">
        <f>'Contracts Paid in CY 29'!F141</f>
        <v>0</v>
      </c>
      <c r="D7798" s="2" t="str">
        <f t="shared" si="127"/>
        <v>Error?</v>
      </c>
      <c r="E7798" s="4" t="s">
        <v>1902</v>
      </c>
    </row>
    <row r="7799" spans="1:5" x14ac:dyDescent="0.2">
      <c r="A7799">
        <v>7738</v>
      </c>
      <c r="B7799" s="138">
        <f>'Contracts Paid in CY 29'!G141</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1987</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 xml:space="preserve">Northwestern Illinois Assn </v>
      </c>
      <c r="B7" s="2383"/>
      <c r="C7" s="2383"/>
      <c r="D7" s="2420"/>
      <c r="E7" s="2421">
        <f>COVER!A13</f>
        <v>16019427061</v>
      </c>
      <c r="F7" s="2422"/>
      <c r="G7" s="2389" t="str">
        <f>COVER!T23</f>
        <v>066-003910</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 xml:space="preserve">Klein Hall CPAs </v>
      </c>
      <c r="H9" s="2396"/>
      <c r="I9" s="2396"/>
      <c r="J9" s="2396"/>
      <c r="K9" s="2396"/>
      <c r="L9" s="2397"/>
    </row>
    <row r="10" spans="1:29" ht="13.5" customHeight="1" x14ac:dyDescent="0.2">
      <c r="A10" s="2379">
        <f>COVER!A38</f>
        <v>0</v>
      </c>
      <c r="B10" s="2380"/>
      <c r="C10" s="2380"/>
      <c r="D10" s="2380"/>
      <c r="E10" s="2380"/>
      <c r="F10" s="2381"/>
      <c r="G10" s="2395" t="str">
        <f>COVER!T17</f>
        <v xml:space="preserve">3957 75th Street </v>
      </c>
      <c r="H10" s="2408"/>
      <c r="I10" s="2408"/>
      <c r="J10" s="2408"/>
      <c r="K10" s="2408"/>
      <c r="L10" s="2409"/>
    </row>
    <row r="11" spans="1:29" ht="13.5" customHeight="1" x14ac:dyDescent="0.2">
      <c r="A11" s="1184" t="s">
        <v>1519</v>
      </c>
      <c r="B11" s="1185"/>
      <c r="C11" s="1186"/>
      <c r="D11" s="1191"/>
      <c r="E11" s="1186"/>
      <c r="F11" s="1190"/>
      <c r="G11" s="2395" t="str">
        <f>COVER!T19</f>
        <v>Aurora</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amace@kleinhallcpa.com</v>
      </c>
      <c r="J13" s="2417"/>
      <c r="K13" s="2417"/>
      <c r="L13" s="2418"/>
    </row>
    <row r="14" spans="1:29" ht="13.5" customHeight="1" x14ac:dyDescent="0.2">
      <c r="A14" s="2395" t="str">
        <f>COVER!A19</f>
        <v>245 West Exchange St.</v>
      </c>
      <c r="B14" s="2408"/>
      <c r="C14" s="2408"/>
      <c r="D14" s="2408"/>
      <c r="E14" s="2408"/>
      <c r="F14" s="2409"/>
      <c r="G14" s="1195" t="s">
        <v>1185</v>
      </c>
      <c r="H14" s="1193"/>
      <c r="I14" s="1193"/>
      <c r="J14" s="1193"/>
      <c r="K14" s="1193"/>
      <c r="L14" s="1194"/>
    </row>
    <row r="15" spans="1:29" ht="13.5" customHeight="1" x14ac:dyDescent="0.2">
      <c r="A15" s="2395" t="str">
        <f>COVER!A21</f>
        <v>Sycamore, Illinois</v>
      </c>
      <c r="B15" s="2408"/>
      <c r="C15" s="2408"/>
      <c r="D15" s="2408"/>
      <c r="E15" s="2408"/>
      <c r="F15" s="2409"/>
      <c r="G15" s="2405" t="str">
        <f>COVER!T15</f>
        <v xml:space="preserve">Andrew Mace </v>
      </c>
      <c r="H15" s="2406"/>
      <c r="I15" s="2406"/>
      <c r="J15" s="2406"/>
      <c r="K15" s="2406"/>
      <c r="L15" s="2407"/>
    </row>
    <row r="16" spans="1:29" ht="12.2" customHeight="1" x14ac:dyDescent="0.2">
      <c r="A16" s="2385">
        <f>COVER!A25</f>
        <v>60178</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630-898-5578</v>
      </c>
      <c r="H18" s="2383"/>
      <c r="I18" s="2383"/>
      <c r="J18" s="2383"/>
      <c r="K18" s="2382" t="str">
        <f>COVER!X21</f>
        <v>630-225-5128</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 xml:space="preserve">Northwestern Illinois Assn </v>
      </c>
      <c r="B1" s="2419"/>
      <c r="C1" s="2419"/>
      <c r="D1" s="2419"/>
    </row>
    <row r="2" spans="1:11" s="1212" customFormat="1" ht="12.75" x14ac:dyDescent="0.2">
      <c r="A2" s="2424">
        <f>'Single Audit Cover'!E7</f>
        <v>16019427061</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 xml:space="preserve">Northwestern Illinois Assn </v>
      </c>
      <c r="B1" s="2427"/>
      <c r="C1" s="2427"/>
      <c r="D1" s="2427"/>
      <c r="E1" s="2427"/>
    </row>
    <row r="2" spans="1:5" x14ac:dyDescent="0.2">
      <c r="A2" s="2428">
        <f>'Single Audit Cover'!E7</f>
        <v>16019427061</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671819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-46983</v>
      </c>
    </row>
    <row r="19" spans="1:4" ht="13.5" thickBot="1" x14ac:dyDescent="0.25">
      <c r="A19" s="1262" t="s">
        <v>1235</v>
      </c>
      <c r="D19" s="1263">
        <f>SUM(D10:D17)</f>
        <v>624836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624836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624836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 xml:space="preserve">Northwestern Illinois Assn </v>
      </c>
      <c r="C1" s="2431"/>
      <c r="D1" s="2431"/>
      <c r="E1" s="2431"/>
      <c r="F1" s="2431"/>
      <c r="G1" s="2431"/>
      <c r="H1" s="2431"/>
      <c r="I1" s="2431"/>
      <c r="J1" s="2431"/>
      <c r="K1" s="2431"/>
      <c r="L1" s="2431"/>
      <c r="M1" s="2431"/>
    </row>
    <row r="2" spans="2:14" ht="15" x14ac:dyDescent="0.2">
      <c r="B2" s="2432">
        <f>'Single Audit Cover'!E7</f>
        <v>16019427061</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 xml:space="preserve">Northwestern Illinois Assn </v>
      </c>
      <c r="B1" s="2436"/>
      <c r="C1" s="2436"/>
      <c r="D1" s="2436"/>
      <c r="E1" s="2436"/>
      <c r="F1" s="2436"/>
    </row>
    <row r="2" spans="1:7" ht="13.5" customHeight="1" x14ac:dyDescent="0.2">
      <c r="A2" s="2432">
        <f>'Single Audit Cover'!E7</f>
        <v>16019427061</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2072</v>
      </c>
      <c r="B7" s="2435"/>
      <c r="C7" s="2435"/>
      <c r="D7" s="2435"/>
      <c r="E7" s="2435"/>
      <c r="F7" s="243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2073</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1730</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1836</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 xml:space="preserve">Northwestern Illinois Assn </v>
      </c>
      <c r="C1" s="2452"/>
      <c r="D1" s="2452"/>
      <c r="E1" s="2452"/>
      <c r="F1" s="2452"/>
      <c r="G1" s="2452"/>
      <c r="H1" s="2452"/>
      <c r="I1" s="2452"/>
      <c r="J1" s="1406"/>
    </row>
    <row r="2" spans="2:10" s="317" customFormat="1" ht="12.75" customHeight="1" x14ac:dyDescent="0.2">
      <c r="B2" s="2453">
        <f>'Single Audit Cover'!E7</f>
        <v>16019427061</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59" t="s">
        <v>1749</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1839</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 xml:space="preserve">Northwestern Illinois Assn </v>
      </c>
      <c r="C1" s="2451"/>
      <c r="D1" s="2451"/>
      <c r="E1" s="2451"/>
      <c r="F1" s="2451"/>
      <c r="G1" s="2451"/>
      <c r="H1" s="2451"/>
      <c r="I1" s="2451"/>
      <c r="J1" s="2451"/>
      <c r="K1" s="2451"/>
      <c r="L1" s="1371"/>
      <c r="M1" s="1371"/>
    </row>
    <row r="2" spans="1:13" ht="12" customHeight="1" x14ac:dyDescent="0.2">
      <c r="B2" s="2453">
        <f>'Single Audit Cover'!E7</f>
        <v>16019427061</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 xml:space="preserve">Northwestern Illinois Assn </v>
      </c>
      <c r="C1" s="2478"/>
      <c r="D1" s="2478"/>
      <c r="E1" s="2478"/>
      <c r="F1" s="2478"/>
      <c r="G1" s="2478"/>
      <c r="H1" s="2478"/>
      <c r="I1" s="2478"/>
      <c r="J1" s="2478"/>
      <c r="K1" s="2478"/>
      <c r="L1" s="1449"/>
    </row>
    <row r="2" spans="1:12" ht="12.75" customHeight="1" x14ac:dyDescent="0.2">
      <c r="B2" s="2479">
        <f>'Single Audit Cover'!E7</f>
        <v>16019427061</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 xml:space="preserve">Northwestern Illinois Assn </v>
      </c>
      <c r="C1" s="2451"/>
      <c r="D1" s="2451"/>
      <c r="E1" s="1469"/>
    </row>
    <row r="2" spans="2:5" s="1279" customFormat="1" ht="12.75" customHeight="1" x14ac:dyDescent="0.2">
      <c r="B2" s="2453">
        <f>'Single Audit Cover'!E7</f>
        <v>16019427061</v>
      </c>
      <c r="C2" s="2453"/>
      <c r="D2" s="2453"/>
      <c r="E2" s="1470"/>
    </row>
    <row r="3" spans="2:5" ht="12.75" customHeight="1" x14ac:dyDescent="0.2">
      <c r="B3" s="2474" t="s">
        <v>1764</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6ce3111e-7420-4802-b50a-75d4e9a0b980"/>
    <ds:schemaRef ds:uri="http://schemas.microsoft.com/office/2006/documentManagement/types"/>
    <ds:schemaRef ds:uri="d21dc803-237d-4c68-8692-8d731fd29118"/>
    <ds:schemaRef ds:uri="http://purl.org/dc/elements/1.1/"/>
    <ds:schemaRef ds:uri="http://purl.org/dc/dcmitype/"/>
    <ds:schemaRef ds:uri="http://www.w3.org/XML/1998/namespace"/>
    <ds:schemaRef ds:uri="4d435f69-8686-490b-bd6d-b153bf22ab50"/>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2019-10-10T15:05:24Z</cp:lastPrinted>
  <dcterms:created xsi:type="dcterms:W3CDTF">2003-10-29T19:06:34Z</dcterms:created>
  <dcterms:modified xsi:type="dcterms:W3CDTF">2019-12-02T18:23:29Z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