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842" firstSheet="1" activeTab="1"/>
  </bookViews>
  <sheets>
    <sheet name="CWUDFsStorage" sheetId="34"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 SEFA" sheetId="29" r:id="rId30"/>
    <sheet name="SF&amp;QC Sec-1" sheetId="30" r:id="rId31"/>
    <sheet name="SF&amp;QC Sec-2" sheetId="31" r:id="rId32"/>
    <sheet name="SF&amp;QC Sec-3" sheetId="32" r:id="rId33"/>
    <sheet name="SSPAF" sheetId="33"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1DDDFCAF_1D97_4633_8E1B_F642E3C65DC0_.wvu.Cols" localSheetId="15" hidden="1">'Contracts Paid in CY 29'!$E:$E</definedName>
    <definedName name="Z_1DDDFCAF_1D97_4633_8E1B_F642E3C65DC0_.wvu.Cols" localSheetId="5" hidden="1">'Fin Profile 4'!$J:$J</definedName>
    <definedName name="Z_1DDDFCAF_1D97_4633_8E1B_F642E3C65DC0_.wvu.PrintArea" localSheetId="29" hidden="1">' SEFA'!$B$1:$M$46</definedName>
    <definedName name="Z_1DDDFCAF_1D97_4633_8E1B_F642E3C65DC0_.wvu.PrintArea" localSheetId="28" hidden="1">'SEFA NOTES'!$A$1:$F$52</definedName>
    <definedName name="Z_1DDDFCAF_1D97_4633_8E1B_F642E3C65DC0_.wvu.PrintArea" localSheetId="27" hidden="1">'SEFA Reconcile'!$A$1:$E$49</definedName>
    <definedName name="Z_1DDDFCAF_1D97_4633_8E1B_F642E3C65DC0_.wvu.PrintArea" localSheetId="30" hidden="1">'SF&amp;QC Sec-1'!$A$1:$J$63</definedName>
    <definedName name="Z_1DDDFCAF_1D97_4633_8E1B_F642E3C65DC0_.wvu.PrintArea" localSheetId="32" hidden="1">'SF&amp;QC Sec-3'!$A$1:$K$52</definedName>
    <definedName name="Z_1DDDFCAF_1D97_4633_8E1B_F642E3C65DC0_.wvu.PrintArea" localSheetId="26" hidden="1">'Single Audit Checklist'!$A$1:$D$124</definedName>
    <definedName name="Z_1DDDFCAF_1D97_4633_8E1B_F642E3C65DC0_.wvu.PrintArea" localSheetId="25" hidden="1">'Single Audit Cover'!$A$1:$L$52</definedName>
    <definedName name="Z_1DDDFCAF_1D97_4633_8E1B_F642E3C65DC0_.wvu.PrintTitles" localSheetId="7" hidden="1">'Acct Summary 7-8'!$A:$B,'Acct Summary 7-8'!$1:$2</definedName>
    <definedName name="Z_1DDDFCAF_1D97_4633_8E1B_F642E3C65DC0_.wvu.PrintTitles" localSheetId="6" hidden="1">'Assets-Liab 5-6'!$A:$B,'Assets-Liab 5-6'!$1:$2</definedName>
    <definedName name="Z_1DDDFCAF_1D97_4633_8E1B_F642E3C65DC0_.wvu.PrintTitles" localSheetId="23" hidden="1">AUDITCHECK!$20:$20</definedName>
    <definedName name="Z_1DDDFCAF_1D97_4633_8E1B_F642E3C65DC0_.wvu.PrintTitles" localSheetId="15" hidden="1">'Contracts Paid in CY 29'!$15:$15</definedName>
    <definedName name="Z_1DDDFCAF_1D97_4633_8E1B_F642E3C65DC0_.wvu.PrintTitles" localSheetId="9" hidden="1">'Expenditures 15-22'!$A:$B,'Expenditures 15-22'!$1:$2</definedName>
    <definedName name="Z_1DDDFCAF_1D97_4633_8E1B_F642E3C65DC0_.wvu.PrintTitles" localSheetId="14" hidden="1">'PCTC-OEPP 27-28'!$1:$5</definedName>
    <definedName name="Z_1DDDFCAF_1D97_4633_8E1B_F642E3C65DC0_.wvu.PrintTitles" localSheetId="8" hidden="1">'Revenues 9-14'!$A:$B,'Revenues 9-14'!$1:$2</definedName>
    <definedName name="Z_1DDDFCAF_1D97_4633_8E1B_F642E3C65DC0_.wvu.PrintTitles" localSheetId="17" hidden="1">'Shared Outsourced Services 31'!$5:$5</definedName>
    <definedName name="Z_1DDDFCAF_1D97_4633_8E1B_F642E3C65DC0_.wvu.PrintTitles" localSheetId="26" hidden="1">'Single Audit Checklist'!$1:$4</definedName>
    <definedName name="Z_1DDDFCAF_1D97_4633_8E1B_F642E3C65DC0_.wvu.Rows" localSheetId="7" hidden="1">'Acct Summary 7-8'!$83:$83</definedName>
    <definedName name="Z_1DDDFCAF_1D97_4633_8E1B_F642E3C65DC0_.wvu.Rows" localSheetId="3" hidden="1">'Aud Quest 2'!$12:$12,'Aud Quest 2'!$17:$17,'Aud Quest 2'!$19:$19,'Aud Quest 2'!$34:$34,'Aud Quest 2'!$39:$39</definedName>
    <definedName name="Z_1DDDFCAF_1D97_4633_8E1B_F642E3C65DC0_.wvu.Rows" localSheetId="23" hidden="1">AUDITCHECK!$27:$28</definedName>
    <definedName name="Z_1DDDFCAF_1D97_4633_8E1B_F642E3C65DC0_.wvu.Rows" localSheetId="22" hidden="1">'DeficitAFRSum Calc 36'!$16:$19</definedName>
    <definedName name="Z_1DDDFCAF_1D97_4633_8E1B_F642E3C65DC0_.wvu.Rows" localSheetId="4" hidden="1">'FP Info 3'!$12:$12,'FP Info 3'!$26:$26,'FP Info 3'!$39:$39</definedName>
    <definedName name="Z_1DDDFCAF_1D97_4633_8E1B_F642E3C65DC0_.wvu.Rows" localSheetId="14" hidden="1">'PCTC-OEPP 27-28'!$137:$160</definedName>
    <definedName name="Z_1DDDFCAF_1D97_4633_8E1B_F642E3C65DC0_.wvu.Rows" localSheetId="17" hidden="1">'Shared Outsourced Services 31'!$39:$39,'Shared Outsourced Services 31'!$44:$44,'Shared Outsourced Services 31'!$49:$49</definedName>
    <definedName name="Z_1DDDFCAF_1D97_4633_8E1B_F642E3C65DC0_.wvu.Rows" localSheetId="2" hidden="1">TOC!$38:$39</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29"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29"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7831C25A_62A1_4F95_A0F4_2351CFD03520_.wvu.Cols" localSheetId="15" hidden="1">'Contracts Paid in CY 29'!$E:$E</definedName>
    <definedName name="Z_7831C25A_62A1_4F95_A0F4_2351CFD03520_.wvu.Cols" localSheetId="5" hidden="1">'Fin Profile 4'!$J:$J</definedName>
    <definedName name="Z_7831C25A_62A1_4F95_A0F4_2351CFD03520_.wvu.PrintArea" localSheetId="29" hidden="1">' SEFA'!$B$1:$M$46</definedName>
    <definedName name="Z_7831C25A_62A1_4F95_A0F4_2351CFD03520_.wvu.PrintArea" localSheetId="28" hidden="1">'SEFA NOTES'!$A$1:$F$52</definedName>
    <definedName name="Z_7831C25A_62A1_4F95_A0F4_2351CFD03520_.wvu.PrintArea" localSheetId="27" hidden="1">'SEFA Reconcile'!$A$1:$E$49</definedName>
    <definedName name="Z_7831C25A_62A1_4F95_A0F4_2351CFD03520_.wvu.PrintArea" localSheetId="30" hidden="1">'SF&amp;QC Sec-1'!$A$1:$J$63</definedName>
    <definedName name="Z_7831C25A_62A1_4F95_A0F4_2351CFD03520_.wvu.PrintArea" localSheetId="32" hidden="1">'SF&amp;QC Sec-3'!$A$1:$K$52</definedName>
    <definedName name="Z_7831C25A_62A1_4F95_A0F4_2351CFD03520_.wvu.PrintArea" localSheetId="26" hidden="1">'Single Audit Checklist'!$A$1:$D$124</definedName>
    <definedName name="Z_7831C25A_62A1_4F95_A0F4_2351CFD03520_.wvu.PrintArea" localSheetId="25" hidden="1">'Single Audit Cover'!$A$1:$L$52</definedName>
    <definedName name="Z_7831C25A_62A1_4F95_A0F4_2351CFD03520_.wvu.PrintTitles" localSheetId="7" hidden="1">'Acct Summary 7-8'!$A:$B,'Acct Summary 7-8'!$1:$2</definedName>
    <definedName name="Z_7831C25A_62A1_4F95_A0F4_2351CFD03520_.wvu.PrintTitles" localSheetId="6" hidden="1">'Assets-Liab 5-6'!$A:$B,'Assets-Liab 5-6'!$1:$2</definedName>
    <definedName name="Z_7831C25A_62A1_4F95_A0F4_2351CFD03520_.wvu.PrintTitles" localSheetId="23" hidden="1">AUDITCHECK!$20:$20</definedName>
    <definedName name="Z_7831C25A_62A1_4F95_A0F4_2351CFD03520_.wvu.PrintTitles" localSheetId="15" hidden="1">'Contracts Paid in CY 29'!$15:$15</definedName>
    <definedName name="Z_7831C25A_62A1_4F95_A0F4_2351CFD03520_.wvu.PrintTitles" localSheetId="9" hidden="1">'Expenditures 15-22'!$A:$B,'Expenditures 15-22'!$1:$2</definedName>
    <definedName name="Z_7831C25A_62A1_4F95_A0F4_2351CFD03520_.wvu.PrintTitles" localSheetId="14" hidden="1">'PCTC-OEPP 27-28'!$1:$5</definedName>
    <definedName name="Z_7831C25A_62A1_4F95_A0F4_2351CFD03520_.wvu.PrintTitles" localSheetId="8" hidden="1">'Revenues 9-14'!$A:$B,'Revenues 9-14'!$1:$2</definedName>
    <definedName name="Z_7831C25A_62A1_4F95_A0F4_2351CFD03520_.wvu.PrintTitles" localSheetId="17" hidden="1">'Shared Outsourced Services 31'!$5:$5</definedName>
    <definedName name="Z_7831C25A_62A1_4F95_A0F4_2351CFD03520_.wvu.PrintTitles" localSheetId="26" hidden="1">'Single Audit Checklist'!$1:$4</definedName>
    <definedName name="Z_7831C25A_62A1_4F95_A0F4_2351CFD03520_.wvu.Rows" localSheetId="7" hidden="1">'Acct Summary 7-8'!$83:$83</definedName>
    <definedName name="Z_7831C25A_62A1_4F95_A0F4_2351CFD03520_.wvu.Rows" localSheetId="3" hidden="1">'Aud Quest 2'!$12:$12,'Aud Quest 2'!$17:$17,'Aud Quest 2'!$19:$19,'Aud Quest 2'!$34:$34,'Aud Quest 2'!$39:$39</definedName>
    <definedName name="Z_7831C25A_62A1_4F95_A0F4_2351CFD03520_.wvu.Rows" localSheetId="23" hidden="1">AUDITCHECK!$27:$28</definedName>
    <definedName name="Z_7831C25A_62A1_4F95_A0F4_2351CFD03520_.wvu.Rows" localSheetId="22" hidden="1">'DeficitAFRSum Calc 36'!$16:$19</definedName>
    <definedName name="Z_7831C25A_62A1_4F95_A0F4_2351CFD03520_.wvu.Rows" localSheetId="4" hidden="1">'FP Info 3'!$12:$12,'FP Info 3'!$26:$26,'FP Info 3'!$39:$39</definedName>
    <definedName name="Z_7831C25A_62A1_4F95_A0F4_2351CFD03520_.wvu.Rows" localSheetId="14" hidden="1">'PCTC-OEPP 27-28'!$137:$160</definedName>
    <definedName name="Z_7831C25A_62A1_4F95_A0F4_2351CFD03520_.wvu.Rows" localSheetId="17" hidden="1">'Shared Outsourced Services 31'!$39:$39,'Shared Outsourced Services 31'!$44:$44,'Shared Outsourced Services 31'!$49:$49</definedName>
    <definedName name="Z_7831C25A_62A1_4F95_A0F4_2351CFD03520_.wvu.Rows" localSheetId="2" hidden="1">TOC!$38:$39</definedName>
    <definedName name="Z_C1892CE2_415D_4E9F_AAD0_39D26D2D88C5_.wvu.Cols" localSheetId="15" hidden="1">'Contracts Paid in CY 29'!$E:$E</definedName>
    <definedName name="Z_C1892CE2_415D_4E9F_AAD0_39D26D2D88C5_.wvu.Cols" localSheetId="5" hidden="1">'Fin Profile 4'!$J:$J</definedName>
    <definedName name="Z_C1892CE2_415D_4E9F_AAD0_39D26D2D88C5_.wvu.PrintArea" localSheetId="29" hidden="1">' SEFA'!$B$1:$M$46</definedName>
    <definedName name="Z_C1892CE2_415D_4E9F_AAD0_39D26D2D88C5_.wvu.PrintArea" localSheetId="28" hidden="1">'SEFA NOTES'!$A$1:$F$52</definedName>
    <definedName name="Z_C1892CE2_415D_4E9F_AAD0_39D26D2D88C5_.wvu.PrintArea" localSheetId="27" hidden="1">'SEFA Reconcile'!$A$1:$E$49</definedName>
    <definedName name="Z_C1892CE2_415D_4E9F_AAD0_39D26D2D88C5_.wvu.PrintArea" localSheetId="30" hidden="1">'SF&amp;QC Sec-1'!$A$1:$J$63</definedName>
    <definedName name="Z_C1892CE2_415D_4E9F_AAD0_39D26D2D88C5_.wvu.PrintArea" localSheetId="32" hidden="1">'SF&amp;QC Sec-3'!$A$1:$K$52</definedName>
    <definedName name="Z_C1892CE2_415D_4E9F_AAD0_39D26D2D88C5_.wvu.PrintArea" localSheetId="26" hidden="1">'Single Audit Checklist'!$A$1:$D$124</definedName>
    <definedName name="Z_C1892CE2_415D_4E9F_AAD0_39D26D2D88C5_.wvu.PrintArea" localSheetId="25" hidden="1">'Single Audit Cover'!$A$1:$L$52</definedName>
    <definedName name="Z_C1892CE2_415D_4E9F_AAD0_39D26D2D88C5_.wvu.PrintTitles" localSheetId="7" hidden="1">'Acct Summary 7-8'!$A:$B,'Acct Summary 7-8'!$1:$2</definedName>
    <definedName name="Z_C1892CE2_415D_4E9F_AAD0_39D26D2D88C5_.wvu.PrintTitles" localSheetId="6" hidden="1">'Assets-Liab 5-6'!$A:$B,'Assets-Liab 5-6'!$1:$2</definedName>
    <definedName name="Z_C1892CE2_415D_4E9F_AAD0_39D26D2D88C5_.wvu.PrintTitles" localSheetId="23" hidden="1">AUDITCHECK!$20:$20</definedName>
    <definedName name="Z_C1892CE2_415D_4E9F_AAD0_39D26D2D88C5_.wvu.PrintTitles" localSheetId="15" hidden="1">'Contracts Paid in CY 29'!$15:$15</definedName>
    <definedName name="Z_C1892CE2_415D_4E9F_AAD0_39D26D2D88C5_.wvu.PrintTitles" localSheetId="9" hidden="1">'Expenditures 15-22'!$A:$B,'Expenditures 15-22'!$1:$2</definedName>
    <definedName name="Z_C1892CE2_415D_4E9F_AAD0_39D26D2D88C5_.wvu.PrintTitles" localSheetId="14" hidden="1">'PCTC-OEPP 27-28'!$1:$5</definedName>
    <definedName name="Z_C1892CE2_415D_4E9F_AAD0_39D26D2D88C5_.wvu.PrintTitles" localSheetId="8" hidden="1">'Revenues 9-14'!$A:$B,'Revenues 9-14'!$1:$2</definedName>
    <definedName name="Z_C1892CE2_415D_4E9F_AAD0_39D26D2D88C5_.wvu.PrintTitles" localSheetId="17" hidden="1">'Shared Outsourced Services 31'!$5:$5</definedName>
    <definedName name="Z_C1892CE2_415D_4E9F_AAD0_39D26D2D88C5_.wvu.PrintTitles" localSheetId="26" hidden="1">'Single Audit Checklist'!$1:$4</definedName>
    <definedName name="Z_C1892CE2_415D_4E9F_AAD0_39D26D2D88C5_.wvu.Rows" localSheetId="7" hidden="1">'Acct Summary 7-8'!$83:$83</definedName>
    <definedName name="Z_C1892CE2_415D_4E9F_AAD0_39D26D2D88C5_.wvu.Rows" localSheetId="3" hidden="1">'Aud Quest 2'!$12:$12,'Aud Quest 2'!$17:$17,'Aud Quest 2'!$19:$19,'Aud Quest 2'!$34:$34,'Aud Quest 2'!$39:$39</definedName>
    <definedName name="Z_C1892CE2_415D_4E9F_AAD0_39D26D2D88C5_.wvu.Rows" localSheetId="23" hidden="1">AUDITCHECK!$27:$28</definedName>
    <definedName name="Z_C1892CE2_415D_4E9F_AAD0_39D26D2D88C5_.wvu.Rows" localSheetId="22" hidden="1">'DeficitAFRSum Calc 36'!$16:$19</definedName>
    <definedName name="Z_C1892CE2_415D_4E9F_AAD0_39D26D2D88C5_.wvu.Rows" localSheetId="4" hidden="1">'FP Info 3'!$12:$12,'FP Info 3'!$26:$26,'FP Info 3'!$39:$39</definedName>
    <definedName name="Z_C1892CE2_415D_4E9F_AAD0_39D26D2D88C5_.wvu.Rows" localSheetId="14" hidden="1">'PCTC-OEPP 27-28'!$137:$160</definedName>
    <definedName name="Z_C1892CE2_415D_4E9F_AAD0_39D26D2D88C5_.wvu.Rows" localSheetId="17" hidden="1">'Shared Outsourced Services 31'!$39:$39,'Shared Outsourced Services 31'!$44:$44,'Shared Outsourced Services 31'!$49:$49</definedName>
    <definedName name="Z_C1892CE2_415D_4E9F_AAD0_39D26D2D88C5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29"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29"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Andy Mace - Personal View" guid="{7831C25A-62A1-4F95-A0F4-2351CFD03520}" mergeInterval="0" personalView="1" maximized="1" xWindow="-8" yWindow="-8" windowWidth="1936" windowHeight="1056" tabRatio="842" activeSheetId="1"/>
    <customWorkbookView name="Chuck Gusswein - Personal View" guid="{C1892CE2-415D-4E9F-AAD0-39D26D2D88C5}" mergeInterval="0" personalView="1" maximized="1" xWindow="-9" yWindow="-9" windowWidth="1938" windowHeight="1048" tabRatio="842" activeSheetId="8"/>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 name="Julisa Alvardo - Personal View" guid="{DFD2E2B7-5A3C-4DC7-8C2C-BA8BBF72EA05}" mergeInterval="0" personalView="1" maximized="1" xWindow="-8" yWindow="-8" windowWidth="1616" windowHeight="876" tabRatio="842" activeSheetId="9"/>
    <customWorkbookView name="Karen Allen - Personal View" guid="{1DDDFCAF-1D97-4633-8E1B-F642E3C65DC0}" mergeInterval="0" personalView="1" maximized="1" xWindow="-8" yWindow="-8" windowWidth="1936" windowHeight="1056" tabRatio="842" activeSheetId="21"/>
  </customWorkbookViews>
</workbook>
</file>

<file path=xl/calcChain.xml><?xml version="1.0" encoding="utf-8"?>
<calcChain xmlns="http://schemas.openxmlformats.org/spreadsheetml/2006/main">
  <c r="D182" i="14" l="1"/>
  <c r="J24" i="1"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F79" i="14"/>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E41" i="15"/>
  <c r="F41" i="15" s="1"/>
  <c r="G41" i="15" s="1"/>
  <c r="E40" i="15"/>
  <c r="F40" i="15" s="1"/>
  <c r="G40" i="15" s="1"/>
  <c r="E39" i="15"/>
  <c r="F39" i="15" s="1"/>
  <c r="G39" i="15" s="1"/>
  <c r="E38" i="15"/>
  <c r="F38" i="15" s="1"/>
  <c r="G38" i="15" s="1"/>
  <c r="E37" i="15"/>
  <c r="F37" i="15" s="1"/>
  <c r="G37" i="15" s="1"/>
  <c r="E36" i="15"/>
  <c r="F36" i="15" s="1"/>
  <c r="G36" i="15" s="1"/>
  <c r="E35" i="15"/>
  <c r="F35" i="15" s="1"/>
  <c r="G35" i="15" s="1"/>
  <c r="E34" i="15"/>
  <c r="F34" i="15" s="1"/>
  <c r="G34" i="15" s="1"/>
  <c r="E33" i="15"/>
  <c r="F33" i="15" s="1"/>
  <c r="G33" i="15" s="1"/>
  <c r="F32" i="15"/>
  <c r="G32" i="15" s="1"/>
  <c r="E32" i="15"/>
  <c r="F31" i="15"/>
  <c r="G31" i="15" s="1"/>
  <c r="E31" i="15"/>
  <c r="F30" i="15"/>
  <c r="G30" i="15" s="1"/>
  <c r="E30" i="15"/>
  <c r="E29" i="15"/>
  <c r="F29" i="15" s="1"/>
  <c r="G29" i="15" s="1"/>
  <c r="E28" i="15"/>
  <c r="F28" i="15" s="1"/>
  <c r="G28" i="15" s="1"/>
  <c r="E27" i="15"/>
  <c r="F27" i="15" s="1"/>
  <c r="G27" i="15" s="1"/>
  <c r="F26" i="15"/>
  <c r="G26" i="15" s="1"/>
  <c r="E26" i="15"/>
  <c r="E25" i="15"/>
  <c r="F25" i="15" s="1"/>
  <c r="G25" i="15" s="1"/>
  <c r="E24" i="15"/>
  <c r="F24" i="15" s="1"/>
  <c r="G24" i="15" s="1"/>
  <c r="E23" i="15"/>
  <c r="F23" i="15" s="1"/>
  <c r="G23" i="15" s="1"/>
  <c r="E22" i="15"/>
  <c r="F22" i="15" s="1"/>
  <c r="G22" i="15" s="1"/>
  <c r="E21" i="15"/>
  <c r="F21" i="15" s="1"/>
  <c r="G21" i="15" s="1"/>
  <c r="E20" i="15"/>
  <c r="F20" i="15" s="1"/>
  <c r="G20" i="15" s="1"/>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3"/>
  <c r="B4" i="32"/>
  <c r="B4" i="31"/>
  <c r="G43" i="30"/>
  <c r="D47" i="30" s="1"/>
  <c r="B4" i="30"/>
  <c r="B2" i="30"/>
  <c r="E34" i="28"/>
  <c r="A4" i="28"/>
  <c r="D47" i="27"/>
  <c r="A5" i="27"/>
  <c r="C110" i="26"/>
  <c r="C112" i="26" s="1"/>
  <c r="C115" i="26" s="1"/>
  <c r="C117" i="26" s="1"/>
  <c r="C119" i="26" s="1"/>
  <c r="C123" i="26" s="1"/>
  <c r="C48" i="26"/>
  <c r="C50" i="26" s="1"/>
  <c r="C52" i="26" s="1"/>
  <c r="C54" i="26" s="1"/>
  <c r="C56" i="26" s="1"/>
  <c r="C72" i="26" s="1"/>
  <c r="C74" i="26" s="1"/>
  <c r="C76" i="26" s="1"/>
  <c r="C78" i="26" s="1"/>
  <c r="C80" i="26" s="1"/>
  <c r="C82" i="26" s="1"/>
  <c r="C85" i="26" s="1"/>
  <c r="C87" i="26" s="1"/>
  <c r="C89" i="26" s="1"/>
  <c r="C91" i="26" s="1"/>
  <c r="C96" i="26" s="1"/>
  <c r="C98" i="26" s="1"/>
  <c r="C100" i="26" s="1"/>
  <c r="C102" i="26" s="1"/>
  <c r="C106" i="26" s="1"/>
  <c r="C44" i="26"/>
  <c r="C39" i="26"/>
  <c r="C36" i="26"/>
  <c r="C15" i="26"/>
  <c r="C18" i="26" s="1"/>
  <c r="C21" i="26" s="1"/>
  <c r="C24" i="26" s="1"/>
  <c r="C28" i="26" s="1"/>
  <c r="C13" i="26"/>
  <c r="A2" i="26"/>
  <c r="B2" i="33"/>
  <c r="A2" i="28" l="1"/>
  <c r="A1" i="27"/>
  <c r="B1" i="29"/>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B7765" i="24"/>
  <c r="D7765" i="24" s="1"/>
  <c r="B7764" i="24"/>
  <c r="D7764" i="24" s="1"/>
  <c r="J85" i="3"/>
  <c r="B7758" i="24" s="1"/>
  <c r="D7758" i="24" s="1"/>
  <c r="J88" i="3"/>
  <c r="K6" i="9"/>
  <c r="B7763" i="24" s="1"/>
  <c r="D7763" i="24" s="1"/>
  <c r="B7762" i="24"/>
  <c r="D7762" i="24" s="1"/>
  <c r="K12" i="12"/>
  <c r="K23" i="12"/>
  <c r="K24" i="12" s="1"/>
  <c r="B7733" i="24" s="1"/>
  <c r="J12" i="12"/>
  <c r="J21" i="12"/>
  <c r="J23" i="12" s="1"/>
  <c r="B7729" i="24"/>
  <c r="B7734" i="24"/>
  <c r="B7726" i="24"/>
  <c r="F162" i="14"/>
  <c r="B30" i="23"/>
  <c r="B33" i="23" s="1"/>
  <c r="B43" i="23" s="1"/>
  <c r="B56" i="23" s="1"/>
  <c r="B66" i="23" s="1"/>
  <c r="B70" i="23" s="1"/>
  <c r="B74" i="23" s="1"/>
  <c r="D73" i="23"/>
  <c r="C191" i="8"/>
  <c r="C201" i="8"/>
  <c r="B5246" i="24" s="1"/>
  <c r="D5246" i="24" s="1"/>
  <c r="C211" i="8"/>
  <c r="C216" i="8"/>
  <c r="C224" i="8"/>
  <c r="C228" i="8"/>
  <c r="B5304" i="24" s="1"/>
  <c r="D5304" i="24" s="1"/>
  <c r="C259" i="8"/>
  <c r="B6833" i="24" s="1"/>
  <c r="D6833" i="24" s="1"/>
  <c r="B7761" i="24"/>
  <c r="D7761" i="24" s="1"/>
  <c r="L127" i="9"/>
  <c r="L129" i="9" s="1"/>
  <c r="L139" i="9"/>
  <c r="L149" i="9"/>
  <c r="I7" i="18"/>
  <c r="I6" i="18"/>
  <c r="D82" i="23"/>
  <c r="D78" i="23"/>
  <c r="K75" i="9"/>
  <c r="K130" i="9"/>
  <c r="B2805" i="24" s="1"/>
  <c r="D2805" i="24" s="1"/>
  <c r="K185" i="9"/>
  <c r="B2836" i="24" s="1"/>
  <c r="D2836"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G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c r="F10" i="10"/>
  <c r="B1797" i="24"/>
  <c r="D1797" i="24" s="1"/>
  <c r="D1798" i="24"/>
  <c r="F9" i="10"/>
  <c r="B1799" i="24" s="1"/>
  <c r="D1799" i="24" s="1"/>
  <c r="F11" i="10"/>
  <c r="B1800" i="24" s="1"/>
  <c r="D1800" i="24"/>
  <c r="F12" i="10"/>
  <c r="B1801" i="24"/>
  <c r="D1801" i="24" s="1"/>
  <c r="F14" i="10"/>
  <c r="B1802" i="24"/>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H28" i="5" s="1"/>
  <c r="F7" i="11"/>
  <c r="B1868" i="24"/>
  <c r="D1868" i="24" s="1"/>
  <c r="F12" i="11"/>
  <c r="B1869" i="24"/>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6"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69"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F52" i="14"/>
  <c r="C53" i="14"/>
  <c r="D53" i="14"/>
  <c r="C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F19" i="10"/>
  <c r="B1807" i="24" s="1"/>
  <c r="D1807"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C14" i="7"/>
  <c r="B2558" i="24" s="1"/>
  <c r="D2558" i="24" s="1"/>
  <c r="D14" i="7"/>
  <c r="B2570" i="24" s="1"/>
  <c r="D2570" i="24" s="1"/>
  <c r="B2633" i="24"/>
  <c r="D2633" i="24" s="1"/>
  <c r="N22" i="6"/>
  <c r="B283" i="24" s="1"/>
  <c r="D283" i="24" s="1"/>
  <c r="D7" i="5"/>
  <c r="D8" i="5"/>
  <c r="D9" i="5"/>
  <c r="H14" i="5"/>
  <c r="H19" i="5"/>
  <c r="H24" i="5"/>
  <c r="H29" i="5"/>
  <c r="D11" i="4"/>
  <c r="H22" i="4"/>
  <c r="L22" i="4"/>
  <c r="L5" i="13"/>
  <c r="B2056" i="24" s="1"/>
  <c r="D2056" i="24" s="1"/>
  <c r="K28" i="5" l="1"/>
  <c r="O27" i="5" s="1"/>
  <c r="O29" i="5" s="1"/>
  <c r="B7591" i="24"/>
  <c r="M15" i="6"/>
  <c r="B6297" i="24" s="1"/>
  <c r="D6297" i="24" s="1"/>
  <c r="B3454" i="24"/>
  <c r="D3454" i="24" s="1"/>
  <c r="M20" i="6"/>
  <c r="B2864" i="24" s="1"/>
  <c r="D2864" i="24" s="1"/>
  <c r="B2028" i="24"/>
  <c r="D2028" i="24" s="1"/>
  <c r="M18" i="6"/>
  <c r="B275" i="24" s="1"/>
  <c r="D275" i="24" s="1"/>
  <c r="D24" i="4"/>
  <c r="B4270" i="24" s="1"/>
  <c r="D4270" i="24" s="1"/>
  <c r="J22" i="4"/>
  <c r="D22" i="4"/>
  <c r="H33" i="5"/>
  <c r="B7727" i="24"/>
  <c r="D7727" i="24" s="1"/>
  <c r="B2026" i="24"/>
  <c r="D2026" i="24" s="1"/>
  <c r="M16" i="6"/>
  <c r="B273" i="24" s="1"/>
  <c r="D273" i="24" s="1"/>
  <c r="F56" i="14"/>
  <c r="D68" i="23"/>
  <c r="K26" i="12"/>
  <c r="B7743" i="24" s="1"/>
  <c r="D7743" i="24" s="1"/>
  <c r="D6103" i="24"/>
  <c r="L15" i="13"/>
  <c r="B3459" i="24" s="1"/>
  <c r="D3459" i="24" s="1"/>
  <c r="B2027" i="24"/>
  <c r="D2027" i="24" s="1"/>
  <c r="M17" i="6"/>
  <c r="B274" i="24" s="1"/>
  <c r="D274" i="24" s="1"/>
  <c r="L367" i="9"/>
  <c r="F14" i="7"/>
  <c r="B2597" i="24" s="1"/>
  <c r="D2597" i="24" s="1"/>
  <c r="F131" i="14"/>
  <c r="K274" i="8"/>
  <c r="K7" i="7" s="1"/>
  <c r="B3718" i="24" s="1"/>
  <c r="D3718" i="24" s="1"/>
  <c r="G172" i="8"/>
  <c r="B5770" i="24" s="1"/>
  <c r="D5770" i="24" s="1"/>
  <c r="G26" i="16"/>
  <c r="E34" i="16"/>
  <c r="F69" i="14"/>
  <c r="D36" i="16"/>
  <c r="F62" i="14"/>
  <c r="B6995" i="24"/>
  <c r="D6995" i="24" s="1"/>
  <c r="B7047" i="24"/>
  <c r="D7047" i="24" s="1"/>
  <c r="F35" i="14"/>
  <c r="D15" i="10"/>
  <c r="B1772" i="24" s="1"/>
  <c r="D1772" i="24" s="1"/>
  <c r="D27" i="16"/>
  <c r="B2029" i="24"/>
  <c r="D2029" i="24" s="1"/>
  <c r="M19" i="6"/>
  <c r="F128" i="14"/>
  <c r="B2724" i="24"/>
  <c r="D2724" i="24" s="1"/>
  <c r="G15" i="18"/>
  <c r="F64" i="14"/>
  <c r="B7074" i="24"/>
  <c r="D7074" i="24" s="1"/>
  <c r="E174" i="9"/>
  <c r="B1309" i="24" s="1"/>
  <c r="D1309" i="24" s="1"/>
  <c r="I210" i="9"/>
  <c r="B7071" i="24" s="1"/>
  <c r="D7071" i="24" s="1"/>
  <c r="D7" i="10"/>
  <c r="B1763" i="24" s="1"/>
  <c r="D1763" i="24" s="1"/>
  <c r="I342" i="9"/>
  <c r="B7222" i="24" s="1"/>
  <c r="D7222" i="24" s="1"/>
  <c r="F130" i="14"/>
  <c r="K184" i="9"/>
  <c r="F13" i="7" s="1"/>
  <c r="B2596" i="24" s="1"/>
  <c r="D2596" i="24" s="1"/>
  <c r="F94" i="14"/>
  <c r="H342" i="9"/>
  <c r="B7221" i="24" s="1"/>
  <c r="D7221" i="24" s="1"/>
  <c r="B1126" i="24"/>
  <c r="D1126" i="24" s="1"/>
  <c r="F26" i="16"/>
  <c r="D26" i="16"/>
  <c r="B4395" i="24"/>
  <c r="D4395" i="24" s="1"/>
  <c r="G173" i="8"/>
  <c r="B5778" i="24" s="1"/>
  <c r="D5778" i="24" s="1"/>
  <c r="F71" i="14"/>
  <c r="G14" i="7"/>
  <c r="B2609" i="24" s="1"/>
  <c r="D2609" i="24" s="1"/>
  <c r="F44" i="14"/>
  <c r="F72" i="14"/>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D41" i="16"/>
  <c r="E43" i="16" s="1"/>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L151" i="9"/>
  <c r="C273" i="8"/>
  <c r="J24" i="12"/>
  <c r="B7730" i="24"/>
  <c r="D7730" i="24" s="1"/>
  <c r="B3447" i="24"/>
  <c r="D3447" i="24" s="1"/>
  <c r="B7270" i="24"/>
  <c r="B2031" i="24" l="1"/>
  <c r="D2031" i="24" s="1"/>
  <c r="B6022" i="24"/>
  <c r="D6022" i="24" s="1"/>
  <c r="D274" i="8"/>
  <c r="B5507" i="24" s="1"/>
  <c r="D5507" i="24" s="1"/>
  <c r="F173" i="8"/>
  <c r="B5653" i="24" s="1"/>
  <c r="D5653" i="24" s="1"/>
  <c r="J7" i="7"/>
  <c r="B5914" i="24"/>
  <c r="D5914" i="24" s="1"/>
  <c r="F66" i="14"/>
  <c r="B1381" i="24"/>
  <c r="D1381" i="24" s="1"/>
  <c r="L16" i="13"/>
  <c r="B2061" i="24" s="1"/>
  <c r="D2061" i="24" s="1"/>
  <c r="B280" i="24"/>
  <c r="D280" i="24" s="1"/>
  <c r="M41" i="6"/>
  <c r="B276" i="24"/>
  <c r="D276" i="24" s="1"/>
  <c r="M23" i="6"/>
  <c r="B279" i="24" s="1"/>
  <c r="D279" i="24" s="1"/>
  <c r="H275" i="8"/>
  <c r="B5915" i="24" s="1"/>
  <c r="D5915" i="24" s="1"/>
  <c r="G6" i="7"/>
  <c r="B2604" i="24" s="1"/>
  <c r="D2604" i="24" s="1"/>
  <c r="B1317" i="24"/>
  <c r="D1317" i="24" s="1"/>
  <c r="B7235" i="24"/>
  <c r="D7235" i="24" s="1"/>
  <c r="C367" i="9"/>
  <c r="B3622" i="24" s="1"/>
  <c r="D3622" i="24" s="1"/>
  <c r="I6" i="7"/>
  <c r="B5011" i="24" s="1"/>
  <c r="D5011" i="24" s="1"/>
  <c r="C173" i="8"/>
  <c r="C114" i="9"/>
  <c r="B757" i="24" s="1"/>
  <c r="D757" i="24" s="1"/>
  <c r="B3628" i="24"/>
  <c r="D3628"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F6" i="7"/>
  <c r="B2593" i="24" s="1"/>
  <c r="D2593"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K367" i="9" s="1"/>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D275" i="8" s="1"/>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6222" i="24"/>
  <c r="D6222" i="24" s="1"/>
  <c r="D7" i="7"/>
  <c r="B7298" i="24"/>
  <c r="B7299" i="24"/>
  <c r="F275" i="8" l="1"/>
  <c r="B5720" i="24" s="1"/>
  <c r="D5720" i="24" s="1"/>
  <c r="B7051" i="24"/>
  <c r="D7051" i="24" s="1"/>
  <c r="B7243" i="24"/>
  <c r="D7243" i="24" s="1"/>
  <c r="B281" i="24"/>
  <c r="D281" i="24" s="1"/>
  <c r="D54" i="23"/>
  <c r="B1145" i="24"/>
  <c r="D1145"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3678" i="24"/>
  <c r="D3678" i="24" s="1"/>
  <c r="K368" i="9"/>
  <c r="B3681" i="24" s="1"/>
  <c r="D3681" i="24" s="1"/>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F76" i="14" l="1"/>
  <c r="F8" i="7"/>
  <c r="F10" i="7" s="1"/>
  <c r="B4125" i="24" s="1"/>
  <c r="D4125" i="24" s="1"/>
  <c r="J20" i="7"/>
  <c r="J78" i="7" s="1"/>
  <c r="K17" i="7"/>
  <c r="B3575" i="24" s="1"/>
  <c r="D3575" i="24" s="1"/>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K20" i="7" l="1"/>
  <c r="K78" i="7" s="1"/>
  <c r="K19" i="7"/>
  <c r="B4144" i="24" s="1"/>
  <c r="D4144" i="24" s="1"/>
  <c r="D8" i="22"/>
  <c r="B2595" i="24"/>
  <c r="D2595" i="24" s="1"/>
  <c r="B6230" i="24"/>
  <c r="D6230" i="24" s="1"/>
  <c r="D10" i="7"/>
  <c r="B4123" i="24" s="1"/>
  <c r="D4123" i="24" s="1"/>
  <c r="C8" i="22"/>
  <c r="D20" i="7"/>
  <c r="D78" i="7" s="1"/>
  <c r="H13" i="5"/>
  <c r="F14" i="14"/>
  <c r="F77" i="14" s="1"/>
  <c r="F179"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J81" i="7"/>
  <c r="B6263" i="24"/>
  <c r="D6263" i="24" s="1"/>
  <c r="B3576" i="24" l="1"/>
  <c r="D3576" i="24" s="1"/>
  <c r="B2574" i="24"/>
  <c r="D2574" i="24" s="1"/>
  <c r="F8" i="22"/>
  <c r="C10" i="22"/>
  <c r="B6215" i="24"/>
  <c r="D6215" i="24" s="1"/>
  <c r="J41" i="6"/>
  <c r="B3588" i="24"/>
  <c r="D3588" i="24" s="1"/>
  <c r="K81" i="7"/>
  <c r="F78" i="7"/>
  <c r="B2601" i="24"/>
  <c r="D2601" i="24" s="1"/>
  <c r="B3320" i="24"/>
  <c r="D3320" i="24" s="1"/>
  <c r="I81" i="7"/>
  <c r="K17" i="5"/>
  <c r="B3300" i="24"/>
  <c r="D3300" i="24" s="1"/>
  <c r="H81" i="7"/>
  <c r="B7631" i="24"/>
  <c r="F180" i="14"/>
  <c r="F181" i="14" s="1"/>
  <c r="F183" i="14" s="1"/>
  <c r="A7262" i="24"/>
  <c r="D7261" i="24"/>
  <c r="H16" i="4"/>
  <c r="G78" i="7"/>
  <c r="B2613" i="24"/>
  <c r="D2613" i="24" s="1"/>
  <c r="B2562" i="24"/>
  <c r="D2562" i="24" s="1"/>
  <c r="C78" i="7"/>
  <c r="B10" i="22"/>
  <c r="F9" i="22"/>
  <c r="E78" i="7"/>
  <c r="B2636" i="24"/>
  <c r="D2636" i="24" s="1"/>
  <c r="D64" i="23"/>
  <c r="J82" i="7"/>
  <c r="B6266" i="24"/>
  <c r="D6266" i="24" s="1"/>
  <c r="D81" i="7"/>
  <c r="B3239" i="24"/>
  <c r="D3239" i="24" s="1"/>
  <c r="F10" i="22" l="1"/>
  <c r="B6216" i="24"/>
  <c r="D6216" i="24" s="1"/>
  <c r="D51" i="23"/>
  <c r="B3567" i="24"/>
  <c r="D3567" i="24" s="1"/>
  <c r="K41" i="6"/>
  <c r="B212" i="24"/>
  <c r="D212" i="24" s="1"/>
  <c r="H41" i="6"/>
  <c r="B123" i="24"/>
  <c r="D123" i="24" s="1"/>
  <c r="D41" i="6"/>
  <c r="B2912" i="24"/>
  <c r="D2912" i="24" s="1"/>
  <c r="I41" i="6"/>
  <c r="B3278" i="24"/>
  <c r="D3278" i="24" s="1"/>
  <c r="E81" i="7"/>
  <c r="B3233" i="24"/>
  <c r="D3233" i="24" s="1"/>
  <c r="C81" i="7"/>
  <c r="C39" i="6" s="1"/>
  <c r="A7263" i="24"/>
  <c r="D7262" i="24"/>
  <c r="B1700" i="24"/>
  <c r="D1700" i="24" s="1"/>
  <c r="H82" i="7"/>
  <c r="D62" i="23"/>
  <c r="J20" i="5"/>
  <c r="O16" i="5"/>
  <c r="K20" i="5"/>
  <c r="F81" i="7"/>
  <c r="B3256" i="24"/>
  <c r="D3256" i="24" s="1"/>
  <c r="G81" i="7"/>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<sst xmlns="http://schemas.openxmlformats.org/spreadsheetml/2006/main" count="6538" uniqueCount="3504">
  <si>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</si>
  <si>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</si>
  <si>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</si>
  <si>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</si>
  <si>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</si>
  <si>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</si>
  <si>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</si>
  <si>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</si>
  <si>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</si>
  <si>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</si>
  <si>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</si>
  <si>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</si>
  <si>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</si>
  <si>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</si>
  <si>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</si>
  <si>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</si>
  <si>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</si>
  <si>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</si>
  <si>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</si>
  <si>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</si>
  <si>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</si>
  <si>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</si>
  <si>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</si>
  <si>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</si>
  <si>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</si>
  <si>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</si>
  <si>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</si>
  <si>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</si>
  <si>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</si>
  <si>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</si>
  <si>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</si>
  <si>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</si>
  <si>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</si>
  <si>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</si>
  <si>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</si>
  <si>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</si>
  <si>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</si>
  <si>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</si>
  <si>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</si>
  <si>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</si>
  <si>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</si>
  <si>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</si>
  <si>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</si>
  <si>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</si>
  <si>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</si>
  <si>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</si>
  <si>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</si>
  <si>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</si>
  <si>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</si>
  <si>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</si>
  <si>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</si>
  <si>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</si>
  <si>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</si>
  <si>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</si>
  <si>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</si>
  <si>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</si>
  <si>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</si>
  <si>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</si>
  <si>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</si>
  <si>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</si>
  <si>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</si>
  <si>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</si>
  <si>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</si>
  <si>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</si>
  <si>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</si>
  <si>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</si>
  <si>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</si>
  <si>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</si>
  <si>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</si>
  <si>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</si>
  <si>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</si>
  <si>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</si>
  <si>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</si>
  <si>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</si>
  <si>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</si>
  <si>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</si>
  <si>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</si>
  <si>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</si>
  <si>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</si>
  <si>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</si>
  <si>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</si>
  <si>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</si>
  <si>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</si>
  <si>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</si>
  <si>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</si>
  <si>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</si>
  <si>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</si>
  <si>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</si>
  <si>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</si>
  <si>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</si>
  <si>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</si>
  <si>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</si>
  <si>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</si>
  <si>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</si>
  <si>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</si>
  <si>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</si>
  <si>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</si>
  <si>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</si>
  <si>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</si>
  <si>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</si>
  <si>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</si>
  <si>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</si>
  <si>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</si>
  <si>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</si>
  <si>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</si>
  <si>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</si>
  <si>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</si>
  <si>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</si>
  <si>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</si>
  <si>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</si>
  <si>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</si>
  <si>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</si>
  <si>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</si>
  <si>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</si>
  <si>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</si>
  <si>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</si>
  <si>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</si>
  <si>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</si>
  <si>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</si>
  <si>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</si>
  <si>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</si>
  <si>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</si>
  <si>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</si>
  <si>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</si>
  <si>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</si>
  <si>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</si>
  <si>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</si>
  <si>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</si>
  <si>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</si>
  <si>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</si>
  <si>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</si>
  <si>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</si>
  <si>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</si>
  <si>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</si>
  <si>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</si>
  <si>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</si>
  <si>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</si>
  <si>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</si>
  <si>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</si>
  <si>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</si>
  <si>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</si>
  <si>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</si>
  <si>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</si>
  <si>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</si>
  <si>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</si>
  <si>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</si>
  <si>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</si>
  <si>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</si>
  <si>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</si>
  <si>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</si>
  <si>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</si>
  <si>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</si>
  <si>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</si>
  <si>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</si>
  <si>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</si>
  <si>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</si>
  <si>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</si>
  <si>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</si>
  <si>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</si>
  <si>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</si>
  <si>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</si>
  <si>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</si>
  <si>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</si>
  <si>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</si>
  <si>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</si>
  <si>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</si>
  <si>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</si>
  <si>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</si>
  <si>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</si>
  <si>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</si>
  <si>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</si>
  <si>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</si>
  <si>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</si>
  <si>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</si>
  <si>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</si>
  <si>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</si>
  <si>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</si>
  <si>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</si>
  <si>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</si>
  <si>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</si>
  <si>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</si>
  <si>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</si>
  <si>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</si>
  <si>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</si>
  <si>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</si>
  <si>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</si>
  <si>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</si>
  <si>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</si>
  <si>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</si>
  <si>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</si>
  <si>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</si>
  <si>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</si>
  <si>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</si>
  <si>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</si>
  <si>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</si>
  <si>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</si>
  <si>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</si>
  <si>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</si>
  <si>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</si>
  <si>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</si>
  <si>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</si>
  <si>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</si>
  <si>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</si>
  <si>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</si>
  <si>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</si>
  <si>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</si>
  <si>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</si>
  <si>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</si>
  <si>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</si>
  <si>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</si>
  <si>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</si>
  <si>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</si>
  <si>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</si>
  <si>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</si>
  <si>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</si>
  <si>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</si>
  <si>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</si>
  <si>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</si>
  <si>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</si>
  <si>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</si>
  <si>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</si>
  <si>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</si>
  <si>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</si>
  <si>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</si>
  <si>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</si>
  <si>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</si>
  <si>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</si>
  <si>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</si>
  <si>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</si>
  <si>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</si>
  <si>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</si>
  <si>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</si>
  <si>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</si>
  <si>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</si>
  <si>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</si>
  <si>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</si>
  <si>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</si>
  <si>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</si>
  <si>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</si>
  <si>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</si>
  <si>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</si>
  <si>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</si>
  <si>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</si>
  <si>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</si>
  <si>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</si>
  <si>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</si>
  <si>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</si>
  <si>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</si>
  <si>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</si>
  <si>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</si>
  <si>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</si>
  <si>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</si>
  <si>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</si>
  <si>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</si>
  <si>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</si>
  <si>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</si>
  <si>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</si>
  <si>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</si>
  <si>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</si>
  <si>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</si>
  <si>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</si>
  <si>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</si>
  <si>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</si>
  <si>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</si>
  <si>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</si>
  <si>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</si>
  <si>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</si>
  <si>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</si>
  <si>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</si>
  <si>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</si>
  <si>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</si>
  <si>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</si>
  <si>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</si>
  <si>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</si>
  <si>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</si>
  <si>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</si>
  <si>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</si>
  <si>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</si>
  <si>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</si>
  <si>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</si>
  <si>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</si>
  <si>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</si>
  <si>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</si>
  <si>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</si>
  <si>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</si>
  <si>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</si>
  <si>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</si>
  <si>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</si>
  <si>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</si>
  <si>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</si>
  <si>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</si>
  <si>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</si>
  <si>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</si>
  <si>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</si>
  <si>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</si>
  <si>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</si>
  <si>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</si>
  <si>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</si>
  <si>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</si>
  <si>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</si>
  <si>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</si>
  <si>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</si>
  <si>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</si>
  <si>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</si>
  <si>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</si>
  <si>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</si>
  <si>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</si>
  <si>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</si>
  <si>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</si>
  <si>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</si>
  <si>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</si>
  <si>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</si>
  <si>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</si>
  <si>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</si>
  <si>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</si>
  <si>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</si>
  <si>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</si>
  <si>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</si>
  <si>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</si>
  <si>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</si>
  <si>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</si>
  <si>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</si>
  <si>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</si>
  <si>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</si>
  <si>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</si>
  <si>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</si>
  <si>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</si>
  <si>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</si>
  <si>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</si>
  <si>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</si>
  <si>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</si>
  <si>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</si>
  <si>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</si>
  <si>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</si>
  <si>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</si>
  <si>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</si>
  <si>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</si>
  <si>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</si>
  <si>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</si>
  <si>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</si>
  <si>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</si>
  <si>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</si>
  <si>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</si>
  <si>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</si>
  <si>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</si>
  <si>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</si>
  <si>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</si>
  <si>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</si>
  <si>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</si>
  <si>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</si>
  <si>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</si>
  <si>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</si>
  <si>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</si>
  <si>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</si>
  <si>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</si>
  <si>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</si>
  <si>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</si>
  <si>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</si>
  <si>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</si>
  <si>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</si>
  <si>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</si>
  <si>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</si>
  <si>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</si>
  <si>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</si>
  <si>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</si>
  <si>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</si>
  <si>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</si>
  <si>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</si>
  <si>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</si>
  <si>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</si>
  <si>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</si>
  <si>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</si>
  <si>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</si>
  <si>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</si>
  <si>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</si>
  <si>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</si>
  <si>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</si>
  <si>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</si>
  <si>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</si>
  <si>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</si>
  <si>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</si>
  <si>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</si>
  <si>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</si>
  <si>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</si>
  <si>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</si>
  <si>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</si>
  <si>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</si>
  <si>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</si>
  <si>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</si>
  <si>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</si>
  <si>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</si>
  <si>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</si>
  <si>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</si>
  <si>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</si>
  <si>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</si>
  <si>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</si>
  <si>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</si>
  <si>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</si>
  <si>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</si>
  <si>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</si>
  <si>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</si>
  <si>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</si>
  <si>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</si>
  <si>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</si>
  <si>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</si>
  <si>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</si>
  <si>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</si>
  <si>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</si>
  <si>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</si>
  <si>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</si>
  <si>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</si>
  <si>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</si>
  <si>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</si>
  <si>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</si>
  <si>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</si>
  <si>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</si>
  <si>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</si>
  <si>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</si>
  <si>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</si>
  <si>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</si>
  <si>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</si>
  <si>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</si>
  <si>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</si>
  <si>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</si>
  <si>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</si>
  <si>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</si>
  <si>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</si>
  <si>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</si>
  <si>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</si>
  <si>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</si>
  <si>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</si>
  <si>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</si>
  <si>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</si>
  <si>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</si>
  <si>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</si>
  <si>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</si>
  <si>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</si>
  <si>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</si>
  <si>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</si>
  <si>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</si>
  <si>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</si>
  <si>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</si>
  <si>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</si>
  <si>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</si>
  <si>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</si>
  <si>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</si>
  <si>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</si>
  <si>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</si>
  <si>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</si>
  <si>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</si>
  <si>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</si>
  <si>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</si>
  <si>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</si>
  <si>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</si>
  <si>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</si>
  <si>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</si>
  <si>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</si>
  <si>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</si>
  <si>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</si>
  <si>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</si>
  <si>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</si>
  <si>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</si>
  <si>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</si>
  <si>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</si>
  <si>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</si>
  <si>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</si>
  <si>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</si>
  <si>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</si>
  <si>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</si>
  <si>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</si>
  <si>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</si>
  <si>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</si>
  <si>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</si>
  <si>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</si>
  <si>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</si>
  <si>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</si>
  <si>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</si>
  <si>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</si>
  <si>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</si>
  <si>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</si>
  <si>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</si>
  <si>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</si>
  <si>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</si>
  <si>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</si>
  <si>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</si>
  <si>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</si>
  <si>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</si>
  <si>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</si>
  <si>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</si>
  <si>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</si>
  <si>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</si>
  <si>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</si>
  <si>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</si>
  <si>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</si>
  <si>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</si>
  <si>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</si>
  <si>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</si>
  <si>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</si>
  <si>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</si>
  <si>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</si>
  <si>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</si>
  <si>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</si>
  <si>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</si>
  <si>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</si>
  <si>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</si>
  <si>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</si>
  <si>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</si>
  <si>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</si>
  <si>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</si>
  <si>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</si>
  <si>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</si>
  <si>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</si>
  <si>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</si>
  <si>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</si>
  <si>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</si>
  <si>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</si>
  <si>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</si>
  <si>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</si>
  <si>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</si>
  <si>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</si>
  <si>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</si>
  <si>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</si>
  <si>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</si>
  <si>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</si>
  <si>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</si>
  <si>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</si>
  <si>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</si>
  <si>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</si>
  <si>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</si>
  <si>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</si>
  <si>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</si>
  <si>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</si>
  <si>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</si>
  <si>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</si>
  <si>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</si>
  <si>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</si>
  <si>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</si>
  <si>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</si>
  <si>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</si>
  <si>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</si>
  <si>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</si>
  <si>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</si>
  <si>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</si>
  <si>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</si>
  <si>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</si>
  <si>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</si>
  <si>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</si>
  <si>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</si>
  <si>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</si>
  <si>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</si>
  <si>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</si>
  <si>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</si>
  <si>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</si>
  <si>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</si>
  <si>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</si>
  <si>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</si>
  <si>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</si>
  <si>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</si>
  <si>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</si>
  <si>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</si>
  <si>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</si>
  <si>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</si>
  <si>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</si>
  <si>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</si>
  <si>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</si>
  <si>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</si>
  <si>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</si>
  <si>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</si>
  <si>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</si>
  <si>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</si>
  <si>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</si>
  <si>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</si>
  <si>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</si>
  <si>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</si>
  <si>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</si>
  <si>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</si>
  <si>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</si>
  <si>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</si>
  <si>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</si>
  <si>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</si>
  <si>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</si>
  <si>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</si>
  <si>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</si>
  <si>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</si>
  <si>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</si>
  <si>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</si>
  <si>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</si>
  <si>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</si>
  <si>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</si>
  <si>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</si>
  <si>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</si>
  <si>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</si>
  <si>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</si>
  <si>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</si>
  <si>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</si>
  <si>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</si>
  <si>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</si>
  <si>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</si>
  <si>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</si>
  <si>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</si>
  <si>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</si>
  <si>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</si>
  <si>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</si>
  <si>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</si>
  <si>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</si>
  <si>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</si>
  <si>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</si>
  <si>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</si>
  <si>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</si>
  <si>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</si>
  <si>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</si>
  <si>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</si>
  <si>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</si>
  <si>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</si>
  <si>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</si>
  <si>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</si>
  <si>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</si>
  <si>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</si>
  <si>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</si>
  <si>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</si>
  <si>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</si>
  <si>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</si>
  <si>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</si>
  <si>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</si>
  <si>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</si>
  <si>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</si>
  <si>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</si>
  <si>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</si>
  <si>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</si>
  <si>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</si>
  <si>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</si>
  <si>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</si>
  <si>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</si>
  <si>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</si>
  <si>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</si>
  <si>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</si>
  <si>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</si>
  <si>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</si>
  <si>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</si>
  <si>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</si>
  <si>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</si>
  <si>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</si>
  <si>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</si>
  <si>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</si>
  <si>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</si>
  <si>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</si>
  <si>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</si>
  <si>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</si>
  <si>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</si>
  <si>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</si>
  <si>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</si>
  <si>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</si>
  <si>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</si>
  <si>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</si>
  <si>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</si>
  <si>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</si>
  <si>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</si>
  <si>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</si>
  <si>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</si>
  <si>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</si>
  <si>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</si>
  <si>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</si>
  <si>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</si>
  <si>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</si>
  <si>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</si>
  <si>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</si>
  <si>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</si>
  <si>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</si>
  <si>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</si>
  <si>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</si>
  <si>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</si>
  <si>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</si>
  <si>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</si>
  <si>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</si>
  <si>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</si>
  <si>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</si>
  <si>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</si>
  <si>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</si>
  <si>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</si>
  <si>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</si>
  <si>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</si>
  <si>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</si>
  <si>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</si>
  <si>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</si>
  <si>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</si>
  <si>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</si>
  <si>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</si>
  <si>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</si>
  <si>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</si>
  <si>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</si>
  <si>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</si>
  <si>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</si>
  <si>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</si>
  <si>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</si>
  <si>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</si>
  <si>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</si>
  <si>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</si>
  <si>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</si>
  <si>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</si>
  <si>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</si>
  <si>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</si>
  <si>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</si>
  <si>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</si>
  <si>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</si>
  <si>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</si>
  <si>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</si>
  <si>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</si>
  <si>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</si>
  <si>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</si>
  <si>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</si>
  <si>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</si>
  <si>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</si>
  <si>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</si>
  <si>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</si>
  <si>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</si>
  <si>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</si>
  <si>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</si>
  <si>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</si>
  <si>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</si>
  <si>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</si>
  <si>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</si>
  <si>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</si>
  <si>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</si>
  <si>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</si>
  <si>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</si>
  <si>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</si>
  <si>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</si>
  <si>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</si>
  <si>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</si>
  <si>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</si>
  <si>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</si>
  <si>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</si>
  <si>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</si>
  <si>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</si>
  <si>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</si>
  <si>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</si>
  <si>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</si>
  <si>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</si>
  <si>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</si>
  <si>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</si>
  <si>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</si>
  <si>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</si>
  <si>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</si>
  <si>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</si>
  <si>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</si>
  <si>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</si>
  <si>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</si>
  <si>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</si>
  <si>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</si>
  <si>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</si>
  <si>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</si>
  <si>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</si>
  <si>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</si>
  <si>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</si>
  <si>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</si>
  <si>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</si>
  <si>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</si>
  <si>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</si>
  <si>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</si>
  <si>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</si>
  <si>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</si>
  <si>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</si>
  <si>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</si>
  <si>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</si>
  <si>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</si>
  <si>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</si>
  <si>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</si>
  <si>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</si>
  <si>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</si>
  <si>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</si>
  <si>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</si>
  <si>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</si>
  <si>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</si>
  <si>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</si>
  <si>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</si>
  <si>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</si>
  <si>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</si>
  <si>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</si>
  <si>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</si>
  <si>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</si>
  <si>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</si>
  <si>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</si>
  <si>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</si>
  <si>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</si>
  <si>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</si>
  <si>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</si>
  <si>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</si>
  <si>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</si>
  <si>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</si>
  <si>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</si>
  <si>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</si>
  <si>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</si>
  <si>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</si>
  <si>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</si>
  <si>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</si>
  <si>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</si>
  <si>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</si>
  <si>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</si>
  <si>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</si>
  <si>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</si>
  <si>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</si>
  <si>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</si>
  <si>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</si>
  <si>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</si>
  <si>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</si>
  <si>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</si>
  <si>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</si>
  <si>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</si>
  <si>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</si>
  <si>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</si>
  <si>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</si>
  <si>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</si>
  <si>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</si>
  <si>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</si>
  <si>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</si>
  <si>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</si>
  <si>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</si>
  <si>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</si>
  <si>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</si>
  <si>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</si>
  <si>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</si>
  <si>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</si>
  <si>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</si>
  <si>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</si>
  <si>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</si>
  <si>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</si>
  <si>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</si>
  <si>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</si>
  <si>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</si>
  <si>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</si>
  <si>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</si>
  <si>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</si>
  <si>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</si>
  <si>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</si>
  <si>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</si>
  <si>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</si>
  <si>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</si>
  <si>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</si>
  <si>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</si>
  <si>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</si>
  <si>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</si>
  <si>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</si>
  <si>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</si>
  <si>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</si>
  <si>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</si>
  <si>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</si>
  <si>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</si>
  <si>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</si>
  <si>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</si>
  <si>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</si>
  <si>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</si>
  <si>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</si>
  <si>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</si>
  <si>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</si>
  <si>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</si>
  <si>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</si>
  <si>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</si>
  <si>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</si>
  <si>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</si>
  <si>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</si>
  <si>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</si>
  <si>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</si>
  <si>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</si>
  <si>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</si>
  <si>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</si>
  <si>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</si>
  <si>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</si>
  <si>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</si>
  <si>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</si>
  <si>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</si>
  <si>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</si>
  <si>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</si>
  <si>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</si>
  <si>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</si>
  <si>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</si>
  <si>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</si>
  <si>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</si>
  <si>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</si>
  <si>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</si>
  <si>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</si>
  <si>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</si>
  <si>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</si>
  <si>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</si>
  <si>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</si>
  <si>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</si>
  <si>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</si>
  <si>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</si>
  <si>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</si>
  <si>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</si>
  <si>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</si>
  <si>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</si>
  <si>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</si>
  <si>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</si>
  <si>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</si>
  <si>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</si>
  <si>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</si>
  <si>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</si>
  <si>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</si>
  <si>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</si>
  <si>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</si>
  <si>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</si>
  <si>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</si>
  <si>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</si>
  <si>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</si>
  <si>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</si>
  <si>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</si>
  <si>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</si>
  <si>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</si>
  <si>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</si>
  <si>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</si>
  <si>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</si>
  <si>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</si>
  <si>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</si>
  <si>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</si>
  <si>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</si>
  <si>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</si>
  <si>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</si>
  <si>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</si>
  <si>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</si>
  <si>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</si>
  <si>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</si>
  <si>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</si>
  <si>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</si>
  <si>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</si>
  <si>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</si>
  <si>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</si>
  <si>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</si>
  <si>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</si>
  <si>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</si>
  <si>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</si>
  <si>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</si>
  <si>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</si>
  <si>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</si>
  <si>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</si>
  <si>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</si>
  <si>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</si>
  <si>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</si>
  <si>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</si>
  <si>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</si>
  <si>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</si>
  <si>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</si>
  <si>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</si>
  <si>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</si>
  <si>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</si>
  <si>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</si>
  <si>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</si>
  <si>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</si>
  <si>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</si>
  <si>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</si>
  <si>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</si>
  <si>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</si>
  <si>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</si>
  <si>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</si>
  <si>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</si>
  <si>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</si>
  <si>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</si>
  <si>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</si>
  <si>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</si>
  <si>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</si>
  <si>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</si>
  <si>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</si>
  <si>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</si>
  <si>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</si>
  <si>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</si>
  <si>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</si>
  <si>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</si>
  <si>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</si>
  <si>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</si>
  <si>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</si>
  <si>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</si>
  <si>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</si>
  <si>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</si>
  <si>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</si>
  <si>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</si>
  <si>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</si>
  <si>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</si>
  <si>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</si>
  <si>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</si>
  <si>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</si>
  <si>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</si>
  <si>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</si>
  <si>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</si>
  <si>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</si>
  <si>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</si>
  <si>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</si>
  <si>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</si>
  <si>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</si>
  <si>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</si>
  <si>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</si>
  <si>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</si>
  <si>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</si>
  <si>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</si>
  <si>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</si>
  <si>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</si>
  <si>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</si>
  <si>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</si>
  <si>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</si>
  <si>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</si>
  <si>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</si>
  <si>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</si>
  <si>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</si>
  <si>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</si>
  <si>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</si>
  <si>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</si>
  <si>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</si>
  <si>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</si>
  <si>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</si>
  <si>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</si>
  <si>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</si>
  <si>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</si>
  <si>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</si>
  <si>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</si>
  <si>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</si>
  <si>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</si>
  <si>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</si>
  <si>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</si>
  <si>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</si>
  <si>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</si>
  <si>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</si>
  <si>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</si>
  <si>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</si>
  <si>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</si>
  <si>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</si>
  <si>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</si>
  <si>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</si>
  <si>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</si>
  <si>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</si>
  <si>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</si>
  <si>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</si>
  <si>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</si>
  <si>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</si>
  <si>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</si>
  <si>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</si>
  <si>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</si>
  <si>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</si>
  <si>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</si>
  <si>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</si>
  <si>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</si>
  <si>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</si>
  <si>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</si>
  <si>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</si>
  <si>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</si>
  <si>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</si>
  <si>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</si>
  <si>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</si>
  <si>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</si>
  <si>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</si>
  <si>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</si>
  <si>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</si>
  <si>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</si>
  <si>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</si>
  <si>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</si>
  <si>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</si>
  <si>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</si>
  <si>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</si>
  <si>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</si>
  <si>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</si>
  <si>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</si>
  <si>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</si>
  <si>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</si>
  <si>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</si>
  <si>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</si>
  <si>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</si>
  <si>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</si>
  <si>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</si>
  <si>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</si>
  <si>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</si>
  <si>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</si>
  <si>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</si>
  <si>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</si>
  <si>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</si>
  <si>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</si>
  <si>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</si>
  <si>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</si>
  <si>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</si>
  <si>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</si>
  <si>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</si>
  <si>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</si>
  <si>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</si>
  <si>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</si>
  <si>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</si>
  <si>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</si>
  <si>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</si>
  <si>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</si>
  <si>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</si>
  <si>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</si>
  <si>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</si>
  <si>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</si>
  <si>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</si>
  <si>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</si>
  <si>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</si>
  <si>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</si>
  <si>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</si>
  <si>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</si>
  <si>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</si>
  <si>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</si>
  <si>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</si>
  <si>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</si>
  <si>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</si>
  <si>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</si>
  <si>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</si>
  <si>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</si>
  <si>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</si>
  <si>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</si>
  <si>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</si>
  <si>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</si>
  <si>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</si>
  <si>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</si>
  <si>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</si>
  <si>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</si>
  <si>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</si>
  <si>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</si>
  <si>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</si>
  <si>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</si>
  <si>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</si>
  <si>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</si>
  <si>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</si>
  <si>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</si>
  <si>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</si>
  <si>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</si>
  <si>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</si>
  <si>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</si>
  <si>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</si>
  <si>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</si>
  <si>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</si>
  <si>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</si>
  <si>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</si>
  <si>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</si>
  <si>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</si>
  <si>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</si>
  <si>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</si>
  <si>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</si>
  <si>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</si>
  <si>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</si>
  <si>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</si>
  <si>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</si>
  <si>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</si>
  <si>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</si>
  <si>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</si>
  <si>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</si>
  <si>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</si>
  <si>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</si>
  <si>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</si>
  <si>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</si>
  <si>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</si>
  <si>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</si>
  <si>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</si>
  <si>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</si>
  <si>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</si>
  <si>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</si>
  <si>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</si>
  <si>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</si>
  <si>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</si>
  <si>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</si>
  <si>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</si>
  <si>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</si>
  <si>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</si>
  <si>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</si>
  <si>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</si>
  <si>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</si>
  <si>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</si>
  <si>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</si>
  <si>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</si>
  <si>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</si>
  <si>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</si>
  <si>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</si>
  <si>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</si>
  <si>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</si>
  <si>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</si>
  <si>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</si>
  <si>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</si>
  <si>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</si>
  <si>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</si>
  <si>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</si>
  <si>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</si>
  <si>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</si>
  <si>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</si>
  <si>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</si>
  <si>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</si>
  <si>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</si>
  <si>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</si>
  <si>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</si>
  <si>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</si>
  <si>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</si>
  <si>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</si>
  <si>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</si>
  <si>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</si>
  <si>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</si>
  <si>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</si>
  <si>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</si>
  <si>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</si>
  <si>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</si>
  <si>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</si>
  <si>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</si>
  <si>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</si>
  <si>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</si>
  <si>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</si>
  <si>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</si>
  <si>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</si>
  <si>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</si>
  <si>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</si>
  <si>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</si>
  <si>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</si>
  <si>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</si>
  <si>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</si>
  <si>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</si>
  <si>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</si>
  <si>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</si>
  <si>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</si>
  <si>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</si>
  <si>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</si>
  <si>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</si>
  <si>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</si>
  <si>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</si>
  <si>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</si>
  <si>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</si>
  <si>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</si>
  <si>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</si>
  <si>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</si>
  <si>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</si>
  <si>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</si>
  <si>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</si>
  <si>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</si>
  <si>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</si>
  <si>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</si>
  <si>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</si>
  <si>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</si>
  <si>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</si>
  <si>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</si>
  <si>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</si>
  <si>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</si>
  <si>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</si>
  <si>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</si>
  <si>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</si>
  <si>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</si>
  <si>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</si>
  <si>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</si>
  <si>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</si>
  <si>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</si>
  <si>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</si>
  <si>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</si>
  <si>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</si>
  <si>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</si>
  <si>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</si>
  <si>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</si>
  <si>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</si>
  <si>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</si>
  <si>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</si>
  <si>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</si>
  <si>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</si>
  <si>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</si>
  <si>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</si>
  <si>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</si>
  <si>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</si>
  <si>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</si>
  <si>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</si>
  <si>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</si>
  <si>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</si>
  <si>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</si>
  <si>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</si>
  <si>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</si>
  <si>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</si>
  <si>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</si>
  <si>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</si>
  <si>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</si>
  <si>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</si>
  <si>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</si>
  <si>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</si>
  <si>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</si>
  <si>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</si>
  <si>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</si>
  <si>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</si>
  <si>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</si>
  <si>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</si>
  <si>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</si>
  <si>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</si>
  <si>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</si>
  <si>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</si>
  <si>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</si>
  <si>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</si>
  <si>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</si>
  <si>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</si>
  <si>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</si>
  <si>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</si>
  <si>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</si>
  <si>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</si>
  <si>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</si>
  <si>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</si>
  <si>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</si>
  <si>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</si>
  <si>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</si>
  <si>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</si>
  <si>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</si>
  <si>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</si>
  <si>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</si>
  <si>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</si>
  <si>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</si>
  <si>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</si>
  <si>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</si>
  <si>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</si>
  <si>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</si>
  <si>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</si>
  <si>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</si>
  <si>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</si>
  <si>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</si>
  <si>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</si>
  <si>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</si>
  <si>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</si>
  <si>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</si>
  <si>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</si>
  <si>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</si>
  <si>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</si>
  <si>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</si>
  <si>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</si>
  <si>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</si>
  <si>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</si>
  <si>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</si>
  <si>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</si>
  <si>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</si>
  <si>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</si>
  <si>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</si>
  <si>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</si>
  <si>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</si>
  <si>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</si>
  <si>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</si>
  <si>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</si>
  <si>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</si>
  <si>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</si>
  <si>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</si>
  <si>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</si>
  <si>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</si>
  <si>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</si>
  <si>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</si>
  <si>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</si>
  <si>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</si>
  <si>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</si>
  <si>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</si>
  <si>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</si>
  <si>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</si>
  <si>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</si>
  <si>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</si>
  <si>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</si>
  <si>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</si>
  <si>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</si>
  <si>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</si>
  <si>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</si>
  <si>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</si>
  <si>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</si>
  <si>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</si>
  <si>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</si>
  <si>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</si>
  <si>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</si>
  <si>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</si>
  <si>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</si>
  <si>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</si>
  <si>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</si>
  <si>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</si>
  <si>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</si>
  <si>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</si>
  <si>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</si>
  <si>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</si>
  <si>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</si>
  <si>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</si>
  <si>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</si>
  <si>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</si>
  <si>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</si>
  <si>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</si>
  <si>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</si>
  <si>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</si>
  <si>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</si>
  <si>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</si>
  <si>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</si>
  <si>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</si>
  <si>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</si>
  <si>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</si>
  <si>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</si>
  <si>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</si>
  <si>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</si>
  <si>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</si>
  <si>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</si>
  <si>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</si>
  <si>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</si>
  <si>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</si>
  <si>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</si>
  <si>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</si>
  <si>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</si>
  <si>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</si>
  <si>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</si>
  <si>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</si>
  <si>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</si>
  <si>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</si>
  <si>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</si>
  <si>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</si>
  <si>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</si>
  <si>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</si>
  <si>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</si>
  <si>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</si>
  <si>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</si>
  <si>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</si>
  <si>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</si>
  <si>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</si>
  <si>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</si>
  <si>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</si>
  <si>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</si>
  <si>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</si>
  <si>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</si>
  <si>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</si>
  <si>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</si>
  <si>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</si>
  <si>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</si>
  <si>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</si>
  <si>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</si>
  <si>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</si>
  <si>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</si>
  <si>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</si>
  <si>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</si>
  <si>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</si>
  <si>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</si>
  <si>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</si>
  <si>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</si>
  <si>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</si>
  <si>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</si>
  <si>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</si>
  <si>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</si>
  <si>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</si>
  <si>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</si>
  <si>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</si>
  <si>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</si>
  <si>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</si>
  <si>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</si>
  <si>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</si>
  <si>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</si>
  <si>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</si>
  <si>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</si>
  <si>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</si>
  <si>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</si>
  <si>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</si>
  <si>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</si>
  <si>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</si>
  <si>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</si>
  <si>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</si>
  <si>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</si>
  <si>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</si>
  <si>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</si>
  <si>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</si>
  <si>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</si>
  <si>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</si>
  <si>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</si>
  <si>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</si>
  <si>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</si>
  <si>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</si>
  <si>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</si>
  <si>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</si>
  <si>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</si>
  <si>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</si>
  <si>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</si>
  <si>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</si>
  <si>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</si>
  <si>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</si>
  <si>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</si>
  <si>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</si>
  <si>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</si>
  <si>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</si>
  <si>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</si>
  <si>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</si>
  <si>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</si>
  <si>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</si>
  <si>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</si>
  <si>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</si>
  <si>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</si>
  <si>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</si>
  <si>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</si>
  <si>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</si>
  <si>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</si>
  <si>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</si>
  <si>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</si>
  <si>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</si>
  <si>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</si>
  <si>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</si>
  <si>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</si>
  <si>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</si>
  <si>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</si>
  <si>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</si>
  <si>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</si>
  <si>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</si>
  <si>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</si>
  <si>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</si>
  <si>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</si>
  <si>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</si>
  <si>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</si>
  <si>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</si>
  <si>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</si>
  <si>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</si>
  <si>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</si>
  <si>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</si>
  <si>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</si>
  <si>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</si>
  <si>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</si>
  <si>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</si>
  <si>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</si>
  <si>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</si>
  <si>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</si>
  <si>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</si>
  <si>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</si>
  <si>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</si>
  <si>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</si>
  <si>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</si>
  <si>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</si>
  <si>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</si>
  <si>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</si>
  <si>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</si>
  <si>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</si>
  <si>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</si>
  <si>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</si>
  <si>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</si>
  <si>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</si>
  <si>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</si>
  <si>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</si>
  <si>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</si>
  <si>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</si>
  <si>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</si>
  <si>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</si>
  <si>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</si>
  <si>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</si>
  <si>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</si>
  <si>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</si>
  <si>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</si>
  <si>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</si>
  <si>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</si>
  <si>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</si>
  <si>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</si>
  <si>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</si>
  <si>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</si>
  <si>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</si>
  <si>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</si>
  <si>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</si>
  <si>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</si>
  <si>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</si>
  <si>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</si>
  <si>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</si>
  <si>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</si>
  <si>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</si>
  <si>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</si>
  <si>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</si>
  <si>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</si>
  <si>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</si>
  <si>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</si>
  <si>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</si>
  <si>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</si>
  <si>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</si>
  <si>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</si>
  <si>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</si>
  <si>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</si>
  <si>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</si>
  <si>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</si>
  <si>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</si>
  <si>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</si>
  <si>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</si>
  <si>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</si>
  <si>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</si>
  <si>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</si>
  <si>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</si>
  <si>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</si>
  <si>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</si>
  <si>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</si>
  <si>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</si>
  <si>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</si>
  <si>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</si>
  <si>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</si>
  <si>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</si>
  <si>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</si>
  <si>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</si>
  <si>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</si>
  <si>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</si>
  <si>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</si>
  <si>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</si>
  <si>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</si>
  <si>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</si>
  <si>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</si>
  <si>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</si>
  <si>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</si>
  <si>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</si>
  <si>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</si>
  <si>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</si>
  <si>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</si>
  <si>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</si>
  <si>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</si>
  <si>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</si>
  <si>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</si>
  <si>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</si>
  <si>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</si>
  <si>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</si>
  <si>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</si>
  <si>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</si>
  <si>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</si>
  <si>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</si>
  <si>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</si>
  <si>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</si>
  <si>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</si>
  <si>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</si>
  <si>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</si>
  <si>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</si>
  <si>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</si>
  <si>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</si>
  <si>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</si>
  <si>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</si>
  <si>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</si>
  <si>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</si>
  <si>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</si>
  <si>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</si>
  <si>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</si>
  <si>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</si>
  <si>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</si>
  <si>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</si>
  <si>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</si>
  <si>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</si>
  <si>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</si>
  <si>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</si>
  <si>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</si>
  <si>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</si>
  <si>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</si>
  <si>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</si>
  <si>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</si>
  <si>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</si>
  <si>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</si>
  <si>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</si>
  <si>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</si>
  <si>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</si>
  <si>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</si>
  <si>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</si>
  <si>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</si>
  <si>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</si>
  <si>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</si>
  <si>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</si>
  <si>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</si>
  <si>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</si>
  <si>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</si>
  <si>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</si>
  <si>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</si>
  <si>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</si>
  <si>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</si>
  <si>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</si>
  <si>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</si>
  <si>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</si>
  <si>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</si>
  <si>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</si>
  <si>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</si>
  <si>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</si>
  <si>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</si>
  <si>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</si>
  <si>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</si>
  <si>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</si>
  <si>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</si>
  <si>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</si>
  <si>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</si>
  <si>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</si>
  <si>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</si>
  <si>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</si>
  <si>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</si>
  <si>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</si>
  <si>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</si>
  <si>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</si>
  <si>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</si>
  <si>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</si>
  <si>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</si>
  <si>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</si>
  <si>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</si>
  <si>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</si>
  <si>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</si>
  <si>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</si>
  <si>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</si>
  <si>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</si>
  <si>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</si>
  <si>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</si>
  <si>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</si>
  <si>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</si>
  <si>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</si>
  <si>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</si>
  <si>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</si>
  <si>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</si>
  <si>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</si>
  <si>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</si>
  <si>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</si>
  <si>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</si>
  <si>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</si>
  <si>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</si>
  <si>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</si>
  <si>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</si>
  <si>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</si>
  <si>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</si>
  <si>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</si>
  <si>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</si>
  <si>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</si>
  <si>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</si>
  <si>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</si>
  <si>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</si>
  <si>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</si>
  <si>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</si>
  <si>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</si>
  <si>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</si>
  <si>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</si>
  <si>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</si>
  <si>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</si>
  <si>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</si>
  <si>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</si>
  <si>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</si>
  <si>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</si>
  <si>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</si>
  <si>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</si>
  <si>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</si>
  <si>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</si>
  <si>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</si>
  <si>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</si>
  <si>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</si>
  <si>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</si>
  <si>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</si>
  <si>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</si>
  <si>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</si>
  <si>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</si>
  <si>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</si>
  <si>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</si>
  <si>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</si>
  <si>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</si>
  <si>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</si>
  <si>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</si>
  <si>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</si>
  <si>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</si>
  <si>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</si>
  <si>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</si>
  <si>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</si>
  <si>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</si>
  <si>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</si>
  <si>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</si>
  <si>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</si>
  <si>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</si>
  <si>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</si>
  <si>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</si>
  <si>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</si>
  <si>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</si>
  <si>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</si>
  <si>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</si>
  <si>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</si>
  <si>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</si>
  <si>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</si>
  <si>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</si>
  <si>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</si>
  <si>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</si>
  <si>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</si>
  <si>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</si>
  <si>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</si>
  <si>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</si>
  <si>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</si>
  <si>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</si>
  <si>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</si>
  <si>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</si>
  <si>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</si>
  <si>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</si>
  <si>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</si>
  <si>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</si>
  <si>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</si>
  <si>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</si>
  <si>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</si>
  <si>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</si>
  <si>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</si>
  <si>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</si>
  <si>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</si>
  <si>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</si>
  <si>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</si>
  <si>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</si>
  <si>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</si>
  <si>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</si>
  <si>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</si>
  <si>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</si>
  <si>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</si>
  <si>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</si>
  <si>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</si>
  <si>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</si>
  <si>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</si>
  <si>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</si>
  <si>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</si>
  <si>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</si>
  <si>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</si>
  <si>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</si>
  <si>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</si>
  <si>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</si>
  <si>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</si>
  <si>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</si>
  <si>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</si>
  <si>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</si>
  <si>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</si>
  <si>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</si>
  <si>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</si>
  <si>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</si>
  <si>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</si>
  <si>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</si>
  <si>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</si>
  <si>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</si>
  <si>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</si>
  <si>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</si>
  <si>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</si>
  <si>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</si>
  <si>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</si>
  <si>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</si>
  <si>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</si>
  <si>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</si>
  <si>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</si>
  <si>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</si>
  <si>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</si>
  <si>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</si>
  <si>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</si>
  <si>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</si>
  <si>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</si>
  <si>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</si>
  <si>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</si>
  <si>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</si>
  <si>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</si>
  <si>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</si>
  <si>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</si>
  <si>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</si>
  <si>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</si>
  <si>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</si>
  <si>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</si>
  <si>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</si>
  <si>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</si>
  <si>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</si>
  <si>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</si>
  <si>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</si>
  <si>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</si>
  <si>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</si>
  <si>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</si>
  <si>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</si>
  <si>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</si>
  <si>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</si>
  <si>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</si>
  <si>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</si>
  <si>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</si>
  <si>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</si>
  <si>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</si>
  <si>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</si>
  <si>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</si>
  <si>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</si>
  <si>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</si>
  <si>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</si>
  <si>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</si>
  <si>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</si>
  <si>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</si>
  <si>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</si>
  <si>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</si>
  <si>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</si>
  <si>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</si>
  <si>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</si>
  <si>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</si>
  <si>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</si>
  <si>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</si>
  <si>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</si>
  <si>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</si>
  <si>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</si>
  <si>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</si>
  <si>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</si>
  <si>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</si>
  <si>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</si>
  <si>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</si>
  <si>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</si>
  <si>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</si>
  <si>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</si>
  <si>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</si>
  <si>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</si>
  <si>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</si>
  <si>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</si>
  <si>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</si>
  <si>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</si>
  <si>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</si>
  <si>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</si>
  <si>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</si>
  <si>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</si>
  <si>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</si>
  <si>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</si>
  <si>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</si>
  <si>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</si>
  <si>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</si>
  <si>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</si>
  <si>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</si>
  <si>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</si>
  <si>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</si>
  <si>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</si>
  <si>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</si>
  <si>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</si>
  <si>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</si>
  <si>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</si>
  <si>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</si>
  <si>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</si>
  <si>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</si>
  <si>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</si>
  <si>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</si>
  <si>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</si>
  <si>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</si>
  <si>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</si>
  <si>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</si>
  <si>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</si>
  <si>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</si>
  <si>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</si>
  <si>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</si>
  <si>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</si>
  <si>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</si>
  <si>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</si>
  <si>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</si>
  <si>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</si>
  <si>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</si>
  <si>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</si>
  <si>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</si>
  <si>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</si>
  <si>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</si>
  <si>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</si>
  <si>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</si>
  <si>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</si>
  <si>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</si>
  <si>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</si>
  <si>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</si>
  <si>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</si>
  <si>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</si>
  <si>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</si>
  <si>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</si>
  <si>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</si>
  <si>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</si>
  <si>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</si>
  <si>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</si>
  <si>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</si>
  <si>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</si>
  <si>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</si>
  <si>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</si>
  <si>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</si>
  <si>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</si>
  <si>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</si>
  <si>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</si>
  <si>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</si>
  <si>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</si>
  <si>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</si>
  <si>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</si>
  <si>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</si>
  <si>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</si>
  <si>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</si>
  <si>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</si>
  <si>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</si>
  <si>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</si>
  <si>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</si>
  <si>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</si>
  <si>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</si>
  <si>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</si>
  <si>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</si>
  <si>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</si>
  <si>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</si>
  <si>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</si>
  <si>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</si>
  <si>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</si>
  <si>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</si>
  <si>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</si>
  <si>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</si>
  <si>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</si>
  <si>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</si>
  <si>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</si>
  <si>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</si>
  <si>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</si>
  <si>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</si>
  <si>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</si>
  <si>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</si>
  <si>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</si>
  <si>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</si>
  <si>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</si>
  <si>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</si>
  <si>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</si>
  <si>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</si>
  <si>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</si>
  <si>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</si>
  <si>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</si>
  <si>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</si>
  <si>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</si>
  <si>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</si>
  <si>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</si>
  <si>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</si>
  <si>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</si>
  <si>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</si>
  <si>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</si>
  <si>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</si>
  <si>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</si>
  <si>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</si>
  <si>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</si>
  <si>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</si>
  <si>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</si>
  <si>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</si>
  <si>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</si>
  <si>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</si>
  <si>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</si>
  <si>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</si>
  <si>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</si>
  <si>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</si>
  <si>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</si>
  <si>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</si>
  <si>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</si>
  <si>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</si>
  <si>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</si>
  <si>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</si>
  <si>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</si>
  <si>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</si>
  <si>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</si>
  <si>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</si>
  <si>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</si>
  <si>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</si>
  <si>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</si>
  <si>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</si>
  <si>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</si>
  <si>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</si>
  <si>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</si>
  <si>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</si>
  <si>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</si>
  <si>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</si>
  <si>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</si>
  <si>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</si>
  <si>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</si>
  <si>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</si>
  <si>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</si>
  <si>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</si>
  <si>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</si>
  <si>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</si>
  <si>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</si>
  <si>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</si>
  <si>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</si>
  <si>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</si>
  <si>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</si>
  <si>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</si>
  <si>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</si>
  <si>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</si>
  <si>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</si>
  <si>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</si>
  <si>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</si>
  <si>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</si>
  <si>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</si>
  <si>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</si>
  <si>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</si>
  <si>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</si>
  <si>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</si>
  <si>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</si>
  <si>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</si>
  <si>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</si>
  <si>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</si>
  <si>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</si>
  <si>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</si>
  <si>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</si>
  <si>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</si>
  <si>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</si>
  <si>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</si>
  <si>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</si>
  <si>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</si>
  <si>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</si>
  <si>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</si>
  <si>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</si>
  <si>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</si>
  <si>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</si>
  <si>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</si>
  <si>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</si>
  <si>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</si>
  <si>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</si>
  <si>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</si>
  <si>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</si>
  <si>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</si>
  <si>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</si>
  <si>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</si>
  <si>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</si>
  <si>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</si>
  <si>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</si>
  <si>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</si>
  <si>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</si>
  <si>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</si>
  <si>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</si>
  <si>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</si>
  <si>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</si>
  <si>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</si>
  <si>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</si>
  <si>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</si>
  <si>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cvogeler@thenia.org</t>
  </si>
  <si>
    <t>3957 75th Street</t>
  </si>
  <si>
    <t>Aurora</t>
  </si>
  <si>
    <t>IL</t>
  </si>
  <si>
    <t>630-898-5578</t>
  </si>
  <si>
    <t>630-225-5128</t>
  </si>
  <si>
    <t>066-003910</t>
  </si>
  <si>
    <t>sduenser@kleinhallcpa.com</t>
  </si>
  <si>
    <t>x</t>
  </si>
  <si>
    <t>CLIC</t>
  </si>
  <si>
    <t>PMA ISDLAF</t>
  </si>
  <si>
    <t>DeKalb</t>
  </si>
  <si>
    <t>10-2100-300</t>
  </si>
  <si>
    <t>AMN Healthcare</t>
  </si>
  <si>
    <t>10-2300-300</t>
  </si>
  <si>
    <t>Community Therapy Corp</t>
  </si>
  <si>
    <t>CUSD #300</t>
  </si>
  <si>
    <t>Comphealth</t>
  </si>
  <si>
    <t>Cumberland Therapy</t>
  </si>
  <si>
    <t>Earthlink Business 1058</t>
  </si>
  <si>
    <t>GFC Leasing Company</t>
  </si>
  <si>
    <t>Gordan Flesch Co</t>
  </si>
  <si>
    <t>Healthpro Therapy Services</t>
  </si>
  <si>
    <t>Hinshaw &amp; Culbertson</t>
  </si>
  <si>
    <t>10-1000-300</t>
  </si>
  <si>
    <t>10-2540-300</t>
  </si>
  <si>
    <t>10-2540-400</t>
  </si>
  <si>
    <t>ED - Support Services Pupils - Purchased Services</t>
  </si>
  <si>
    <t>ED - Support Services General Admin - Purch Services</t>
  </si>
  <si>
    <t>ED - Instruction - Purchased Services</t>
  </si>
  <si>
    <t>ED - Support Services Business - Purch Services</t>
  </si>
  <si>
    <t>ED - Support Services Business - Supplies</t>
  </si>
  <si>
    <t>IEP Therapy</t>
  </si>
  <si>
    <t>Invo Healthcare Associates</t>
  </si>
  <si>
    <t>Jackson Therapy Partners LLC</t>
  </si>
  <si>
    <t>KMK Global Investments LLC</t>
  </si>
  <si>
    <t>MJCare</t>
  </si>
  <si>
    <t>ProCare Therapy Inc</t>
  </si>
  <si>
    <t>Puri, Sunil</t>
  </si>
  <si>
    <t>RCM Technologies</t>
  </si>
  <si>
    <t>SOS Inc</t>
  </si>
  <si>
    <t>Studer Group</t>
  </si>
  <si>
    <t>Sunbelt Staffing</t>
  </si>
  <si>
    <t>Sycamore CUSD #427</t>
  </si>
  <si>
    <t>Therapists Unlimited</t>
  </si>
  <si>
    <t>Top Echelong Contracting</t>
  </si>
  <si>
    <t>Andrew Mace</t>
  </si>
  <si>
    <t>Northwestern Illinois Association</t>
  </si>
  <si>
    <t>245 West Exchange St.</t>
  </si>
  <si>
    <t>Sycamore, Illinois</t>
  </si>
  <si>
    <t>SH:COVER</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</si>
  <si>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</si>
  <si>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</si>
  <si>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</si>
  <si>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</si>
  <si>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</si>
  <si>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</si>
  <si>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</si>
  <si>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</si>
  <si>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</si>
  <si>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</si>
  <si>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</si>
  <si>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$C$5</t>
  </si>
  <si>
    <t xml:space="preserve"> cw_map("BR","10-EF-&gt;A.1.  20")</t>
  </si>
  <si>
    <t>$C$6</t>
  </si>
  <si>
    <t xml:space="preserve"> cw_map("BR","10-EF-&gt;A.1.  30")</t>
  </si>
  <si>
    <t>$C$7</t>
  </si>
  <si>
    <t xml:space="preserve"> cw_map("BR","10-EF-&gt;A.1.  40")</t>
  </si>
  <si>
    <t>$C$8</t>
  </si>
  <si>
    <t xml:space="preserve"> cw_map("BR","10-EF-&gt;A.1.  50")</t>
  </si>
  <si>
    <t>$C$9</t>
  </si>
  <si>
    <t xml:space="preserve"> cw_map("BR","10-EF-&gt;A.1.  60")</t>
  </si>
  <si>
    <t>$C$10</t>
  </si>
  <si>
    <t xml:space="preserve"> cw_map("BR","10-EF-&gt;A.1.  70")+cw_map("BR","10-EF-&gt;A.1.  71")</t>
  </si>
  <si>
    <t>$C$11</t>
  </si>
  <si>
    <t xml:space="preserve"> cw_map("BR","10-EF-&gt;A.1.  80")</t>
  </si>
  <si>
    <t>$C$12</t>
  </si>
  <si>
    <t xml:space="preserve"> cw_map("BR","10-EF-&gt;A.1.  90")</t>
  </si>
  <si>
    <t>$C$25</t>
  </si>
  <si>
    <t xml:space="preserve"> -cw_map("BR","10-EF-&gt;A.4.  10")</t>
  </si>
  <si>
    <t>$C$26</t>
  </si>
  <si>
    <t xml:space="preserve"> -cw_map("BR","10-EF-&gt;A.4.  20")</t>
  </si>
  <si>
    <t>$C$27</t>
  </si>
  <si>
    <t xml:space="preserve"> -cw_map("BR","10-EF-&gt;A.4.  30")</t>
  </si>
  <si>
    <t>$C$28</t>
  </si>
  <si>
    <t xml:space="preserve"> -cw_map("BR","10-EF-&gt;A.4.  40")</t>
  </si>
  <si>
    <t>$C$29</t>
  </si>
  <si>
    <t xml:space="preserve"> -cw_map("BR","10-EF-&gt;A.4.  60")</t>
  </si>
  <si>
    <t>$C$30</t>
  </si>
  <si>
    <t xml:space="preserve"> -cw_map("BR","10-EF-&gt;A.4.  70")</t>
  </si>
  <si>
    <t>$C$31</t>
  </si>
  <si>
    <t xml:space="preserve"> -cw_map("BR","10-EF-&gt;A.4.  80")</t>
  </si>
  <si>
    <t>$C$32</t>
  </si>
  <si>
    <t xml:space="preserve"> -cw_map("BR","10-EF-&gt;A.4.  90")</t>
  </si>
  <si>
    <t>$C$33</t>
  </si>
  <si>
    <t xml:space="preserve"> -cw_map("BR","10-EF-&gt;A.4.  93")</t>
  </si>
  <si>
    <t>$C$38</t>
  </si>
  <si>
    <t xml:space="preserve"> -cw_map("BR","10-EF-&gt;A.7.  14")</t>
  </si>
  <si>
    <t>SH:Acct Summary 7-8</t>
  </si>
  <si>
    <t xml:space="preserve"> -cw_map("BR","10-EF-&gt;C.3. 998")</t>
  </si>
  <si>
    <t>$C$24</t>
  </si>
  <si>
    <t xml:space="preserve"> -cw_map("BR","10-EF-&gt;B.7. 111")</t>
  </si>
  <si>
    <t xml:space="preserve"> -cw_map("BR","10-EF-&gt;B.7. 110")</t>
  </si>
  <si>
    <t xml:space="preserve"> -cw_map("BR","10-EF-&gt;B.7. 120")</t>
  </si>
  <si>
    <t xml:space="preserve"> -cw_map("BR","10-EF-&gt;B.7. 130")</t>
  </si>
  <si>
    <t xml:space="preserve"> -cw_map("BR","10-EF-&gt;B.7. 140")</t>
  </si>
  <si>
    <t xml:space="preserve"> -cw_map("BR","10-EF-&gt;B.7. 210")</t>
  </si>
  <si>
    <t>$C$34</t>
  </si>
  <si>
    <t xml:space="preserve"> -cw_map("BR","10-EF-&gt;B.7. 220")</t>
  </si>
  <si>
    <t>$C$35</t>
  </si>
  <si>
    <t xml:space="preserve"> -cw_map("BR","10-EF-&gt;B.7. 230")</t>
  </si>
  <si>
    <t>$C$36</t>
  </si>
  <si>
    <t xml:space="preserve"> -cw_map("BR","10-EF-&gt;B.7. 300")</t>
  </si>
  <si>
    <t>$C$42</t>
  </si>
  <si>
    <t xml:space="preserve"> -cw_map("BR","10-EF-&gt;B.7. 900")</t>
  </si>
  <si>
    <t>$C$43</t>
  </si>
  <si>
    <t xml:space="preserve"> -cw_map("BR","10-EF-&gt;B.7. 990")</t>
  </si>
  <si>
    <t>$C$49</t>
  </si>
  <si>
    <t xml:space="preserve"> cw_map("BR","10-EF-&gt;B.8. 130")</t>
  </si>
  <si>
    <t>$C$50</t>
  </si>
  <si>
    <t xml:space="preserve"> cw_map("BR","10-EF-&gt;B.8. 140")</t>
  </si>
  <si>
    <t>$C$54</t>
  </si>
  <si>
    <t xml:space="preserve"> cw_map("BR","10-EF-&gt;B.8. 410")</t>
  </si>
  <si>
    <t>$C$55</t>
  </si>
  <si>
    <t xml:space="preserve"> cw_map("BR","10-EF-&gt;B.8. 420")</t>
  </si>
  <si>
    <t>$C$56</t>
  </si>
  <si>
    <t xml:space="preserve"> cw_map("BR","10-EF-&gt;B.8. 430")</t>
  </si>
  <si>
    <t>$C$57</t>
  </si>
  <si>
    <t xml:space="preserve"> cw_map("BR","10-EF-&gt;B.8. 440")</t>
  </si>
  <si>
    <t>$C$58</t>
  </si>
  <si>
    <t xml:space="preserve"> cw_map("BR","10-EF-&gt;B.8. 510")</t>
  </si>
  <si>
    <t>$C$59</t>
  </si>
  <si>
    <t xml:space="preserve"> cw_map("BR","10-EF-&gt;B.8. 520")</t>
  </si>
  <si>
    <t>$C$60</t>
  </si>
  <si>
    <t xml:space="preserve"> cw_map("BR","10-EF-&gt;B.8. 530")</t>
  </si>
  <si>
    <t>$C$61</t>
  </si>
  <si>
    <t xml:space="preserve"> cw_map("BR","10-EF-&gt;B.8. 540")</t>
  </si>
  <si>
    <t>$C$62</t>
  </si>
  <si>
    <t xml:space="preserve"> cw_map("BR","10-EF-&gt;B.8. 610")</t>
  </si>
  <si>
    <t>$C$63</t>
  </si>
  <si>
    <t xml:space="preserve"> cw_map("BR","10-EF-&gt;B.8. 620")</t>
  </si>
  <si>
    <t>$C$64</t>
  </si>
  <si>
    <t xml:space="preserve"> cw_map("BR","10-EF-&gt;B.8. 630")</t>
  </si>
  <si>
    <t>$C$65</t>
  </si>
  <si>
    <t xml:space="preserve"> cw_map("BR","10-EF-&gt;B.8. 640")</t>
  </si>
  <si>
    <t>$C$66</t>
  </si>
  <si>
    <t xml:space="preserve"> cw_map("BR","10-EF-&gt;B.8. 710")</t>
  </si>
  <si>
    <t>$C$67</t>
  </si>
  <si>
    <t xml:space="preserve"> cw_map("BR","10-EF-&gt;B.8. 720")</t>
  </si>
  <si>
    <t>$C$68</t>
  </si>
  <si>
    <t xml:space="preserve"> cw_map("BR","10-EF-&gt;B.8. 730")</t>
  </si>
  <si>
    <t>$C$69</t>
  </si>
  <si>
    <t xml:space="preserve"> cw_map("BR","10-EF-&gt;B.8. 740")</t>
  </si>
  <si>
    <t>$C$70</t>
  </si>
  <si>
    <t xml:space="preserve"> cw_map("BR","10-EF-&gt;B.8. 810")</t>
  </si>
  <si>
    <t>$C$71</t>
  </si>
  <si>
    <t xml:space="preserve"> cw_map("BR","10-EF-&gt;B.8. 820")</t>
  </si>
  <si>
    <t>$C$72</t>
  </si>
  <si>
    <t xml:space="preserve"> cw_map("BR","10-EF-&gt;B.8. 830")</t>
  </si>
  <si>
    <t>$C$73</t>
  </si>
  <si>
    <t xml:space="preserve"> cw_map("BR","10-EF-&gt;B.8. 840")</t>
  </si>
  <si>
    <t>$C$74</t>
  </si>
  <si>
    <t xml:space="preserve"> cw_map("BR","10-EF-&gt;B.8. 910")</t>
  </si>
  <si>
    <t>$C$75</t>
  </si>
  <si>
    <t xml:space="preserve"> cw_map("BR","10-EF-&gt;B.8. 990")</t>
  </si>
  <si>
    <t>$C$79</t>
  </si>
  <si>
    <t xml:space="preserve"> -cw_map("BR:SUB","10-EF-&gt;A.7")</t>
  </si>
  <si>
    <t>SH:Revenues 9-14</t>
  </si>
  <si>
    <t xml:space="preserve"> -(cw_map("BR","10-EF-&gt;C.1. 111")+cw_map("BR","10-EF-&gt;C.1. 112")+cw_map("BR","10-EF-&gt;C.1. 113")+cw_map("BR","10-EF-&gt;C.1. 121")+cw_map("BR","10-EF-&gt;C.1. 122")+cw_map("BR","10-EF-&gt;C.1. 123"))</t>
  </si>
  <si>
    <t xml:space="preserve"> -(cw_map("BR","10-EF-&gt;C.1. 131")+cw_map("BR","10-EF-&gt;C.1. 132")+cw_map("BR","10-EF-&gt;C.1. 133"))</t>
  </si>
  <si>
    <t xml:space="preserve"> -(cw_map("BR","10-EF-&gt;C.1. 141")+cw_map("BR","10-EF-&gt;C.1. 142")+cw_map("BR","10-EF-&gt;C.1. 143"))</t>
  </si>
  <si>
    <t xml:space="preserve"> -(cw_map("BR","10-EF-&gt;C.1. 171")+cw_map("BR","10-EF-&gt;C.1. 172")+cw_map("BR","10-EF-&gt;C.1. 173"))</t>
  </si>
  <si>
    <t xml:space="preserve"> -(cw_map("BR","10-EF-&gt;C.1. 190")+cw_map("BR","10-EF-&gt;C.1. 191")+cw_map("BR","10-EF-&gt;C.1. 192")+cw_map("BR","10-EF-&gt;C.1. 193"))</t>
  </si>
  <si>
    <t>$C$14</t>
  </si>
  <si>
    <t xml:space="preserve"> -cw_map("BR","10-EF-&gt;C.1. 210")</t>
  </si>
  <si>
    <t>$C$15</t>
  </si>
  <si>
    <t xml:space="preserve"> -cw_map("BR","10-EF-&gt;C.1. 220")</t>
  </si>
  <si>
    <t>$C$16</t>
  </si>
  <si>
    <t xml:space="preserve"> -cw_map("BR","10-EF-&gt;C.1. 230")</t>
  </si>
  <si>
    <t>$C$17</t>
  </si>
  <si>
    <t xml:space="preserve"> -cw_map("BR","10-EF-&gt;C.1.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</si>
  <si>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</si>
  <si>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</si>
  <si>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</si>
  <si>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</si>
  <si>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</si>
  <si>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</si>
  <si>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</si>
  <si>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</si>
  <si>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</si>
  <si>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</si>
  <si>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</si>
  <si>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</si>
  <si>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</si>
  <si>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</si>
  <si>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</si>
  <si>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</si>
  <si>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</si>
  <si>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</si>
  <si>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</si>
  <si>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</si>
  <si>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</si>
  <si>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</si>
  <si>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</si>
  <si>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</si>
  <si>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</si>
  <si>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</si>
  <si>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-cw_map("BR","10-EF-&gt;C.1. 510")</t>
  </si>
  <si>
    <t xml:space="preserve"> -cw_map("BR","10-EF-&gt;C.1.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</si>
  <si>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</si>
  <si>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</si>
  <si>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</si>
  <si>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</si>
  <si>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</si>
  <si>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</si>
  <si>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</si>
  <si>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</si>
  <si>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$C$78</t>
  </si>
  <si>
    <t xml:space="preserve"> -cw_map("BR","10-EF-&gt;C.1. 719")</t>
  </si>
  <si>
    <t xml:space="preserve"> -cw_map("BR","10-EF-&gt;C.1. 720")</t>
  </si>
  <si>
    <t>$C$80</t>
  </si>
  <si>
    <t xml:space="preserve"> -cw_map("BR","10-EF-&gt;C.1. 730")</t>
  </si>
  <si>
    <t>$C$81</t>
  </si>
  <si>
    <t xml:space="preserve"> -cw_map("BR","10-EF-&gt;C.1.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</si>
  <si>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</si>
  <si>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</si>
  <si>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</si>
  <si>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</si>
  <si>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</si>
  <si>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</si>
  <si>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</si>
  <si>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</si>
  <si>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</si>
  <si>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</si>
  <si>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</si>
  <si>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</si>
  <si>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</si>
  <si>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</si>
  <si>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</si>
  <si>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</si>
  <si>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</si>
  <si>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</si>
  <si>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</si>
  <si>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</si>
  <si>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$C$96</t>
  </si>
  <si>
    <t xml:space="preserve"> -cw_map("BR","10-EF-&gt;C.1. 920")</t>
  </si>
  <si>
    <t>$C$97</t>
  </si>
  <si>
    <t xml:space="preserve"> -cw_map("BR","10-EF-&gt;C.1. 930")</t>
  </si>
  <si>
    <t>$C$98</t>
  </si>
  <si>
    <t xml:space="preserve"> -cw_map("BR","10-EF-&gt;C.1. 940")</t>
  </si>
  <si>
    <t>$C$99</t>
  </si>
  <si>
    <t xml:space="preserve"> -cw_map("BR","10-EF-&gt;C.1. 950")</t>
  </si>
  <si>
    <t>$C$100</t>
  </si>
  <si>
    <t xml:space="preserve"> -cw_map("BR","10-EF-&gt;C.1. 960")</t>
  </si>
  <si>
    <t>$C$101</t>
  </si>
  <si>
    <t xml:space="preserve"> -cw_map("BR","10-EF-&gt;C.1. 970")</t>
  </si>
  <si>
    <t>$C$102</t>
  </si>
  <si>
    <t xml:space="preserve"> -cw_map("BR","10-EF-&gt;C.1. 980")</t>
  </si>
  <si>
    <t>$C$104</t>
  </si>
  <si>
    <t xml:space="preserve"> -cw_map("BR","10-EF-&gt;C.1. 991")</t>
  </si>
  <si>
    <t>$C$105</t>
  </si>
  <si>
    <t xml:space="preserve"> -cw_map("BR","10-EF-&gt;C.1. 992")</t>
  </si>
  <si>
    <t>$C$106</t>
  </si>
  <si>
    <t xml:space="preserve"> -cw_map("BR","10-EF-&gt;C.1. 993")</t>
  </si>
  <si>
    <t>$C$107</t>
  </si>
  <si>
    <t xml:space="preserve"> -cw_map("BR","10-EF-&gt;C.1. 999")</t>
  </si>
  <si>
    <t>$C$111</t>
  </si>
  <si>
    <t xml:space="preserve"> -cw_map("BR","10-EF-&gt;C.2. 100")</t>
  </si>
  <si>
    <t>$C$112</t>
  </si>
  <si>
    <t xml:space="preserve"> -cw_map("BR","10-EF-&gt;C.2. 200")</t>
  </si>
  <si>
    <t>$C$113</t>
  </si>
  <si>
    <t xml:space="preserve"> -cw_map("BR","10-EF-&gt;C.2. 300")</t>
  </si>
  <si>
    <t>$C$117</t>
  </si>
  <si>
    <t xml:space="preserve"> -cw_map("BR","10-EF-&gt;C.3. 001")</t>
  </si>
  <si>
    <t>$C$118</t>
  </si>
  <si>
    <t xml:space="preserve"> -cw_map("BR","10-EF-&gt;C.3. 002")</t>
  </si>
  <si>
    <t>$C$119</t>
  </si>
  <si>
    <t xml:space="preserve"> -cw_map("BR","10-EF-&gt;C.3. 005")</t>
  </si>
  <si>
    <t>$C$120</t>
  </si>
  <si>
    <t xml:space="preserve"> -cw_map("BR","10-EF-&gt;C.3. 099")</t>
  </si>
  <si>
    <t>$C$124</t>
  </si>
  <si>
    <t xml:space="preserve"> -cw_map("BR","10-EF-&gt;C.3. 100")</t>
  </si>
  <si>
    <t>$C$125</t>
  </si>
  <si>
    <t xml:space="preserve"> -cw_map("BR","10-EF-&gt;C.3. 105")</t>
  </si>
  <si>
    <t>$C$126</t>
  </si>
  <si>
    <t xml:space="preserve"> -cw_map("BR","10-EF-&gt;C.3. 110")</t>
  </si>
  <si>
    <t>$C$127</t>
  </si>
  <si>
    <t xml:space="preserve"> -cw_map("BR","10-EF-&gt;C.3. 120")</t>
  </si>
  <si>
    <t>$C$128</t>
  </si>
  <si>
    <t xml:space="preserve"> -cw_map("BR","10-EF-&gt;C.3. 130")</t>
  </si>
  <si>
    <t>$C$129</t>
  </si>
  <si>
    <t xml:space="preserve"> -cw_map("BR","10-EF-&gt;C.3. 145")</t>
  </si>
  <si>
    <t>$C$130</t>
  </si>
  <si>
    <t xml:space="preserve"> -cw_map("BR","10-EF-&gt;C.3. 199")</t>
  </si>
  <si>
    <t>$C$133</t>
  </si>
  <si>
    <t xml:space="preserve"> -cw_map("BR","10-EF-&gt;C.3. 200")</t>
  </si>
  <si>
    <t>$C$134</t>
  </si>
  <si>
    <t xml:space="preserve"> -cw_map("BR","10-EF-&gt;C.3. 220")</t>
  </si>
  <si>
    <t>$C$135</t>
  </si>
  <si>
    <t xml:space="preserve"> -cw_map("BR","10-EF-&gt;C.3. 225")</t>
  </si>
  <si>
    <t>$C$136</t>
  </si>
  <si>
    <t xml:space="preserve"> -cw_map("BR","10-EF-&gt;C.3. 235")</t>
  </si>
  <si>
    <t>$C$137</t>
  </si>
  <si>
    <t xml:space="preserve"> -cw_map("BR","10-EF-&gt;C.3. 240")</t>
  </si>
  <si>
    <t>$C$138</t>
  </si>
  <si>
    <t xml:space="preserve"> -cw_map("BR","10-EF-&gt;C.3. 270")</t>
  </si>
  <si>
    <t>$C$139</t>
  </si>
  <si>
    <t xml:space="preserve"> -cw_map("BR","10-EF-&gt;C.3. 299")</t>
  </si>
  <si>
    <t>$C$142</t>
  </si>
  <si>
    <t xml:space="preserve"> -cw_map("BR","10-EF-&gt;C.3. 305")</t>
  </si>
  <si>
    <t>$C$143</t>
  </si>
  <si>
    <t xml:space="preserve"> -cw_map("BR","10-EF-&gt;C.3. 310")</t>
  </si>
  <si>
    <t>$C$145</t>
  </si>
  <si>
    <t xml:space="preserve"> -cw_map("BR","10-EF-&gt;C.3. 360")</t>
  </si>
  <si>
    <t>$C$146</t>
  </si>
  <si>
    <t xml:space="preserve"> -cw_map("BR","10-EF-&gt;C.3. 365")</t>
  </si>
  <si>
    <t>$C$147</t>
  </si>
  <si>
    <t xml:space="preserve"> -cw_map("BR","10-EF-&gt;C.3. 370")</t>
  </si>
  <si>
    <t>$C$148</t>
  </si>
  <si>
    <t xml:space="preserve"> -cw_map("BR","10-EF-&gt;C.3. 410")</t>
  </si>
  <si>
    <t>$C$149</t>
  </si>
  <si>
    <t xml:space="preserve"> -cw_map("BR","10-EF-&gt;C.3. 499")</t>
  </si>
  <si>
    <t>$C$151</t>
  </si>
  <si>
    <t xml:space="preserve"> -cw_map("BR","10-EF-&gt;C.3. 500")</t>
  </si>
  <si>
    <t>$C$152</t>
  </si>
  <si>
    <t xml:space="preserve"> -cw_map("BR","10-EF-&gt;C.3. 510")</t>
  </si>
  <si>
    <t>$C$153</t>
  </si>
  <si>
    <t xml:space="preserve"> -cw_map("BR","10-EF-&gt;C.3. 599")</t>
  </si>
  <si>
    <t>$C$155</t>
  </si>
  <si>
    <t xml:space="preserve"> -cw_map("BR","10-EF-&gt;C.3. 610")</t>
  </si>
  <si>
    <t>$C$156</t>
  </si>
  <si>
    <t xml:space="preserve"> -cw_map("BR","10-EF-&gt;C.3. 660")</t>
  </si>
  <si>
    <t>$C$157</t>
  </si>
  <si>
    <t xml:space="preserve"> -cw_map("BR","10-EF-&gt;C.3. 695")</t>
  </si>
  <si>
    <t>$C$158</t>
  </si>
  <si>
    <t xml:space="preserve"> -cw_map("BR","10-EF-&gt;C.3. 705")</t>
  </si>
  <si>
    <t>$C$159</t>
  </si>
  <si>
    <t xml:space="preserve"> -cw_map("BR","10-EF-&gt;C.3. 715")</t>
  </si>
  <si>
    <t>$C$160</t>
  </si>
  <si>
    <t xml:space="preserve"> -cw_map("BR","10-EF-&gt;C.3. 720")</t>
  </si>
  <si>
    <t>$C$161</t>
  </si>
  <si>
    <t xml:space="preserve"> -cw_map("BR","10-EF-&gt;C.3. 725")</t>
  </si>
  <si>
    <t>$C$162</t>
  </si>
  <si>
    <t xml:space="preserve"> -cw_map("BR","10-EF-&gt;C.3. 726")</t>
  </si>
  <si>
    <t>$C$163</t>
  </si>
  <si>
    <t xml:space="preserve"> -cw_map("BR","10-EF-&gt;C.3. 766")</t>
  </si>
  <si>
    <t>$C$164</t>
  </si>
  <si>
    <t xml:space="preserve"> -cw_map("BR","10-EF-&gt;C.3. 767")</t>
  </si>
  <si>
    <t>$C$165</t>
  </si>
  <si>
    <t xml:space="preserve"> -cw_map("BR","10-EF-&gt;C.3. 775")</t>
  </si>
  <si>
    <t>$C$166</t>
  </si>
  <si>
    <t xml:space="preserve"> -cw_map("BR","10-EF-&gt;C.3. 780")</t>
  </si>
  <si>
    <t>$C$167</t>
  </si>
  <si>
    <t xml:space="preserve"> -cw_map("BR","10-EF-&gt;C.3. 815")</t>
  </si>
  <si>
    <t>$C$168</t>
  </si>
  <si>
    <t xml:space="preserve"> -cw_map("BR","10-EF-&gt;C.3. 825")</t>
  </si>
  <si>
    <t>$C$171</t>
  </si>
  <si>
    <t xml:space="preserve"> -cw_map("BR","10-EF-&gt;C.3. 999")</t>
  </si>
  <si>
    <t>$C$176</t>
  </si>
  <si>
    <t xml:space="preserve"> -cw_map("BR","10-EF-&gt;C.4. 001")</t>
  </si>
  <si>
    <t>$C$177</t>
  </si>
  <si>
    <t xml:space="preserve"> -cw_map("BR","10-EF-&gt;C.4. 009")</t>
  </si>
  <si>
    <t>$C$180</t>
  </si>
  <si>
    <t xml:space="preserve"> -cw_map("BR","10-EF-&gt;C.4. 045")</t>
  </si>
  <si>
    <t>$C$181</t>
  </si>
  <si>
    <t xml:space="preserve"> -cw_map("BR","10-EF-&gt;C.4. 050")</t>
  </si>
  <si>
    <t>$C$182</t>
  </si>
  <si>
    <t xml:space="preserve"> -cw_map("BR","10-EF-&gt;C.4. 060")</t>
  </si>
  <si>
    <t>$C$183</t>
  </si>
  <si>
    <t xml:space="preserve"> -cw_map("BR","10-EF-&gt;C.4. 090")</t>
  </si>
  <si>
    <t>$C$187</t>
  </si>
  <si>
    <t xml:space="preserve"> -cw_map("BR","10-EF-&gt;C.4. 100")</t>
  </si>
  <si>
    <t>$C$188</t>
  </si>
  <si>
    <t xml:space="preserve"> -cw_map("BR","10-EF-&gt;C.4. 105")</t>
  </si>
  <si>
    <t>$C$189</t>
  </si>
  <si>
    <t xml:space="preserve"> -cw_map("BR","10-EF-&gt;C.4. 107")</t>
  </si>
  <si>
    <t>$C$190</t>
  </si>
  <si>
    <t xml:space="preserve"> -cw_map("BR","10-EF-&gt;C.4. 199")</t>
  </si>
  <si>
    <t>$C$193</t>
  </si>
  <si>
    <t xml:space="preserve"> -cw_map("BR","10-EF-&gt;C.4. 200")</t>
  </si>
  <si>
    <t>$C$194</t>
  </si>
  <si>
    <t xml:space="preserve"> -cw_map("BR","10-EF-&gt;C.4. 210")</t>
  </si>
  <si>
    <t>$C$195</t>
  </si>
  <si>
    <t xml:space="preserve"> -cw_map("BR","10-EF-&gt;C.4. 215")</t>
  </si>
  <si>
    <t>$C$196</t>
  </si>
  <si>
    <t xml:space="preserve"> -cw_map("BR","10-EF-&gt;C.4. 220")</t>
  </si>
  <si>
    <t>$C$197</t>
  </si>
  <si>
    <t xml:space="preserve"> -cw_map("BR","10-EF-&gt;C.4. 225")</t>
  </si>
  <si>
    <t>$C$198</t>
  </si>
  <si>
    <t xml:space="preserve"> -cw_map("BR","10-EF-&gt;C.4. 226")</t>
  </si>
  <si>
    <t>$C$199</t>
  </si>
  <si>
    <t xml:space="preserve"> -cw_map("BR","10-EF-&gt;C.4. 240")</t>
  </si>
  <si>
    <t>$C$200</t>
  </si>
  <si>
    <t xml:space="preserve"> -cw_map("BR","10-EF-&gt;C.4. 299")</t>
  </si>
  <si>
    <t>$C$203</t>
  </si>
  <si>
    <t xml:space="preserve"> -cw_map("BR","10-EF-&gt;C.4. 300")</t>
  </si>
  <si>
    <t>$C$204</t>
  </si>
  <si>
    <t xml:space="preserve"> -cw_map("BR","10-EF-&gt;C.4. 305")</t>
  </si>
  <si>
    <t>$C$205</t>
  </si>
  <si>
    <t xml:space="preserve"> -cw_map("BR","10-EF-&gt;C.4. 332")</t>
  </si>
  <si>
    <t>$C$206</t>
  </si>
  <si>
    <t xml:space="preserve"> -cw_map("BR","10-EF-&gt;C.4. 334")</t>
  </si>
  <si>
    <t>$C$207</t>
  </si>
  <si>
    <t xml:space="preserve"> -cw_map("BR","10-EF-&gt;C.4. 335")</t>
  </si>
  <si>
    <t>$C$208</t>
  </si>
  <si>
    <t xml:space="preserve"> -cw_map("BR","10-EF-&gt;C.4. 337")</t>
  </si>
  <si>
    <t>$C$209</t>
  </si>
  <si>
    <t xml:space="preserve"> -cw_map("BR","10-EF-&gt;C.4. 340")</t>
  </si>
  <si>
    <t>$C$210</t>
  </si>
  <si>
    <t xml:space="preserve"> -cw_map("BR","10-EF-&gt;C.4. 399")</t>
  </si>
  <si>
    <t>$C$213</t>
  </si>
  <si>
    <t xml:space="preserve"> -cw_map("BR","10-EF-&gt;C.4. 400")</t>
  </si>
  <si>
    <t>$C$214</t>
  </si>
  <si>
    <t xml:space="preserve"> -cw_map("BR","10-EF-&gt;C.4. 421")</t>
  </si>
  <si>
    <t>$C$215</t>
  </si>
  <si>
    <t xml:space="preserve"> -cw_map("BR","10-EF-&gt;C.4. 499")</t>
  </si>
  <si>
    <t>$C$218</t>
  </si>
  <si>
    <t xml:space="preserve"> -cw_map("BR","10-EF-&gt;C.4. 600")</t>
  </si>
  <si>
    <t>$C$219</t>
  </si>
  <si>
    <t xml:space="preserve"> -cw_map("BR","10-EF-&gt;C.4. 605")</t>
  </si>
  <si>
    <t>$C$220</t>
  </si>
  <si>
    <t xml:space="preserve"> -cw_map("BR","10-EF-&gt;C.4. 620")</t>
  </si>
  <si>
    <t>$C$221</t>
  </si>
  <si>
    <t xml:space="preserve"> -cw_map("BR","10-EF-&gt;C.4. 625")</t>
  </si>
  <si>
    <t>$C$222</t>
  </si>
  <si>
    <t xml:space="preserve"> -cw_map("BR","10-EF-&gt;C.4. 630")</t>
  </si>
  <si>
    <t>$C$223</t>
  </si>
  <si>
    <t xml:space="preserve"> -cw_map("BR","10-EF-&gt;C.4. 699")</t>
  </si>
  <si>
    <t>$C$226</t>
  </si>
  <si>
    <t xml:space="preserve"> -cw_map("BR","10-EF-&gt;C.4. 770")</t>
  </si>
  <si>
    <t>$C$227</t>
  </si>
  <si>
    <t xml:space="preserve"> -cw_map("BR","10-EF-&gt;C.4. 799")</t>
  </si>
  <si>
    <t>$C$229</t>
  </si>
  <si>
    <t xml:space="preserve"> -cw_map("BR","10-EF-&gt;C.4. 810")</t>
  </si>
  <si>
    <t>$C$230</t>
  </si>
  <si>
    <t xml:space="preserve"> -cw_map("BR","10-EF-&gt;C.4. 850")</t>
  </si>
  <si>
    <t>$C$231</t>
  </si>
  <si>
    <t xml:space="preserve"> -cw_map("BR","10-EF-&gt;C.4. 851")</t>
  </si>
  <si>
    <t>$C$232</t>
  </si>
  <si>
    <t xml:space="preserve"> -cw_map("BR","10-EF-&gt;C.4. 852")</t>
  </si>
  <si>
    <t>$C$233</t>
  </si>
  <si>
    <t xml:space="preserve"> -cw_map("BR","10-EF-&gt;C.4. 853")</t>
  </si>
  <si>
    <t>$C$234</t>
  </si>
  <si>
    <t xml:space="preserve"> -cw_map("BR","10-EF-&gt;C.4. 854")</t>
  </si>
  <si>
    <t>$C$235</t>
  </si>
  <si>
    <t xml:space="preserve"> -cw_map("BR","10-EF-&gt;C.4. 855")</t>
  </si>
  <si>
    <t>$C$236</t>
  </si>
  <si>
    <t xml:space="preserve"> -cw_map("BR","10-EF-&gt;C.4. 856")</t>
  </si>
  <si>
    <t>$C$237</t>
  </si>
  <si>
    <t xml:space="preserve"> -cw_map("BR","10-EF-&gt;C.4. 857")</t>
  </si>
  <si>
    <t>$C$238</t>
  </si>
  <si>
    <t xml:space="preserve"> -cw_map("BR","10-EF-&gt;C.4. 860")</t>
  </si>
  <si>
    <t>$C$239</t>
  </si>
  <si>
    <t xml:space="preserve"> -cw_map("BR","10-EF-&gt;C.4. 861")</t>
  </si>
  <si>
    <t>$C$240</t>
  </si>
  <si>
    <t xml:space="preserve"> -cw_map("BR","10-EF-&gt;C.4. 862")</t>
  </si>
  <si>
    <t>$C$241</t>
  </si>
  <si>
    <t xml:space="preserve"> -cw_map("BR","10-EF-&gt;C.4. 863")</t>
  </si>
  <si>
    <t>$C$242</t>
  </si>
  <si>
    <t xml:space="preserve"> -cw_map("BR","10-EF-&gt;C.4. 864")</t>
  </si>
  <si>
    <t>$C$243</t>
  </si>
  <si>
    <t xml:space="preserve"> -cw_map("BR","10-EF-&gt;C.4. 865")</t>
  </si>
  <si>
    <t>$C$244</t>
  </si>
  <si>
    <t xml:space="preserve"> -cw_map("BR","10-EF-&gt;C.4. 866")</t>
  </si>
  <si>
    <t>$C$245</t>
  </si>
  <si>
    <t xml:space="preserve"> -cw_map("BR","10-EF-&gt;C.4. 867")</t>
  </si>
  <si>
    <t>$C$246</t>
  </si>
  <si>
    <t xml:space="preserve"> -cw_map("BR","10-EF-&gt;C.4. 868")</t>
  </si>
  <si>
    <t>$C$247</t>
  </si>
  <si>
    <t xml:space="preserve"> -cw_map("BR","10-EF-&gt;C.4. 869")</t>
  </si>
  <si>
    <t>$C$248</t>
  </si>
  <si>
    <t xml:space="preserve"> -cw_map("BR","10-EF-&gt;C.4. 870")</t>
  </si>
  <si>
    <t>$C$249</t>
  </si>
  <si>
    <t xml:space="preserve"> -cw_map("BR","10-EF-&gt;C.4. 871")</t>
  </si>
  <si>
    <t>$C$250</t>
  </si>
  <si>
    <t xml:space="preserve"> -cw_map("BR","10-EF-&gt;C.4. 872")</t>
  </si>
  <si>
    <t>$C$251</t>
  </si>
  <si>
    <t xml:space="preserve"> -cw_map("BR","10-EF-&gt;C.4. 873")</t>
  </si>
  <si>
    <t>$C$252</t>
  </si>
  <si>
    <t xml:space="preserve"> -cw_map("BR","10-EF-&gt;C.4. 874")</t>
  </si>
  <si>
    <t>$C$253</t>
  </si>
  <si>
    <t xml:space="preserve"> -cw_map("BR","10-EF-&gt;C.4. 875")</t>
  </si>
  <si>
    <t>$C$254</t>
  </si>
  <si>
    <t xml:space="preserve"> -cw_map("BR","10-EF-&gt;C.4. 876")</t>
  </si>
  <si>
    <t>$C$255</t>
  </si>
  <si>
    <t xml:space="preserve"> -cw_map("BR","10-EF-&gt;C.4. 877")</t>
  </si>
  <si>
    <t>$C$256</t>
  </si>
  <si>
    <t xml:space="preserve"> -cw_map("BR","10-EF-&gt;C.4. 878")</t>
  </si>
  <si>
    <t>$C$257</t>
  </si>
  <si>
    <t xml:space="preserve"> -cw_map("BR","10-EF-&gt;C.4. 879")</t>
  </si>
  <si>
    <t>$C$258</t>
  </si>
  <si>
    <t xml:space="preserve"> -cw_map("BR","10-EF-&gt;C.4. 880")</t>
  </si>
  <si>
    <t>$C$260</t>
  </si>
  <si>
    <t xml:space="preserve"> -cw_map("BR","10-EF-&gt;C.4. 901")</t>
  </si>
  <si>
    <t>$C$261</t>
  </si>
  <si>
    <t xml:space="preserve"> -cw_map("BR","10-EF-&gt;C.4. 902")</t>
  </si>
  <si>
    <t>$C$262</t>
  </si>
  <si>
    <t xml:space="preserve"> -cw_map("BR","10-EF-&gt;C.4. 904")</t>
  </si>
  <si>
    <t>$C$263</t>
  </si>
  <si>
    <t xml:space="preserve"> -cw_map("BR","10-EF-&gt;C.4. 905")</t>
  </si>
  <si>
    <t>$C$264</t>
  </si>
  <si>
    <t xml:space="preserve"> -cw_map("BR","10-EF-&gt;C.4. 909")</t>
  </si>
  <si>
    <t>$C$265</t>
  </si>
  <si>
    <t xml:space="preserve"> -cw_map("BR","10-EF-&gt;C.4. 910")</t>
  </si>
  <si>
    <t>$C$266</t>
  </si>
  <si>
    <t xml:space="preserve"> -cw_map("BR","10-EF-&gt;C.4. 920")</t>
  </si>
  <si>
    <t>$C$267</t>
  </si>
  <si>
    <t xml:space="preserve"> -cw_map("BR","10-EF-&gt;C.4. 930")</t>
  </si>
  <si>
    <t>$C$268</t>
  </si>
  <si>
    <t xml:space="preserve"> -cw_map("BR","10-EF-&gt;C.4. 932")</t>
  </si>
  <si>
    <t>$C$269</t>
  </si>
  <si>
    <t xml:space="preserve"> -cw_map("BR","10-EF-&gt;C.4. 960")</t>
  </si>
  <si>
    <t>$C$270</t>
  </si>
  <si>
    <t xml:space="preserve"> -cw_map("BR","10-EF-&gt;C.4. 991")</t>
  </si>
  <si>
    <t>$C$271</t>
  </si>
  <si>
    <t xml:space="preserve"> -cw_map("BR","10-EF-&gt;C.4. 992")</t>
  </si>
  <si>
    <t>$C$272</t>
  </si>
  <si>
    <t xml:space="preserve"> -cw_map("BR","10-EF-&gt;C.4. 998")</t>
  </si>
  <si>
    <t>SH:Expenditures 15-22</t>
  </si>
  <si>
    <t xml:space="preserve"> cw_map("BR","10-EF-&gt;D.1.1001")</t>
  </si>
  <si>
    <t>$D$5</t>
  </si>
  <si>
    <t xml:space="preserve"> cw_map("BR","10-EF-&gt;D.1.1002")</t>
  </si>
  <si>
    <t>$E$5</t>
  </si>
  <si>
    <t xml:space="preserve"> cw_map("BR","10-EF-&gt;D.1.1003")</t>
  </si>
  <si>
    <t>$F$5</t>
  </si>
  <si>
    <t xml:space="preserve"> cw_map("BR","10-EF-&gt;D.1.1004")</t>
  </si>
  <si>
    <t>$G$5</t>
  </si>
  <si>
    <t xml:space="preserve"> cw_map("BR","10-EF-&gt;D.1.1005")</t>
  </si>
  <si>
    <t>$H$5</t>
  </si>
  <si>
    <t xml:space="preserve"> cw_map("BR","10-EF-&gt;D.1.1006")</t>
  </si>
  <si>
    <t>$I$5</t>
  </si>
  <si>
    <t xml:space="preserve"> cw_map("BR","10-EF-&gt;D.1.1007")</t>
  </si>
  <si>
    <t>$J$5</t>
  </si>
  <si>
    <t xml:space="preserve"> cw_map("BR","10-EF-&gt;D.1.1008")</t>
  </si>
  <si>
    <t>$L$5</t>
  </si>
  <si>
    <t xml:space="preserve"> cw_map("BBR","10-EF-&gt;D.1.100*")-cw_map("BBR","10-EF-&gt;D.1.10022")</t>
  </si>
  <si>
    <t>$E$6</t>
  </si>
  <si>
    <t xml:space="preserve"> cw_map("BR","10-EF-&gt;D.1.1153")</t>
  </si>
  <si>
    <t>$L$6</t>
  </si>
  <si>
    <t xml:space="preserve"> cw_map("BBR","10-EF-&gt;D.1.1153")</t>
  </si>
  <si>
    <t xml:space="preserve"> cw_map("BR","10-EF-&gt;D.1.1251")</t>
  </si>
  <si>
    <t>$D$7</t>
  </si>
  <si>
    <t xml:space="preserve"> cw_map("BR","10-EF-&gt;D.1.1252")</t>
  </si>
  <si>
    <t>$E$7</t>
  </si>
  <si>
    <t xml:space="preserve"> cw_map("BR","10-EF-&gt;D.1.1253")</t>
  </si>
  <si>
    <t>$F$7</t>
  </si>
  <si>
    <t xml:space="preserve"> cw_map("BR","10-EF-&gt;D.1.1254")</t>
  </si>
  <si>
    <t>$G$7</t>
  </si>
  <si>
    <t xml:space="preserve"> cw_map("BR","10-EF-&gt;D.1.1255")</t>
  </si>
  <si>
    <t>$H$7</t>
  </si>
  <si>
    <t xml:space="preserve"> cw_map("BR","10-EF-&gt;D.1.1256")</t>
  </si>
  <si>
    <t>$I$7</t>
  </si>
  <si>
    <t xml:space="preserve"> cw_map("BR","10-EF-&gt;D.1.1257")</t>
  </si>
  <si>
    <t>$J$7</t>
  </si>
  <si>
    <t xml:space="preserve"> cw_map("BR","10-EF-&gt;D.1.1258")</t>
  </si>
  <si>
    <t>$L$7</t>
  </si>
  <si>
    <t xml:space="preserve"> cw_map("BBR","10-EF-&gt;D.1.125*")</t>
  </si>
  <si>
    <t xml:space="preserve"> cw_map("BR","10-EF-&gt;D.1.2001")</t>
  </si>
  <si>
    <t>$D$8</t>
  </si>
  <si>
    <t xml:space="preserve"> cw_map("BR","10-EF-&gt;D.1.2002")</t>
  </si>
  <si>
    <t>$E$8</t>
  </si>
  <si>
    <t xml:space="preserve"> cw_map("BR","10-EF-&gt;D.1.2003")</t>
  </si>
  <si>
    <t>$F$8</t>
  </si>
  <si>
    <t xml:space="preserve"> cw_map("BR","10-EF-&gt;D.1.2004")</t>
  </si>
  <si>
    <t>$G$8</t>
  </si>
  <si>
    <t xml:space="preserve"> cw_map("BR","10-EF-&gt;D.1.2005")</t>
  </si>
  <si>
    <t>$H$8</t>
  </si>
  <si>
    <t xml:space="preserve"> cw_map("BR","10-EF-&gt;D.1.2006")</t>
  </si>
  <si>
    <t>$I$8</t>
  </si>
  <si>
    <t xml:space="preserve"> cw_map("BR","10-EF-&gt;D.1.2007")</t>
  </si>
  <si>
    <t>$J$8</t>
  </si>
  <si>
    <t xml:space="preserve"> cw_map("BR","10-EF-&gt;D.1.2008")</t>
  </si>
  <si>
    <t>$L$8</t>
  </si>
  <si>
    <t xml:space="preserve"> cw_map("BBR","10-EF-&gt;D.1.200*")</t>
  </si>
  <si>
    <t xml:space="preserve"> cw_map("BR","10-EF-&gt;D.1.2251")</t>
  </si>
  <si>
    <t>$D$9</t>
  </si>
  <si>
    <t xml:space="preserve"> cw_map("BR","10-EF-&gt;D.1.2252")</t>
  </si>
  <si>
    <t>$E$9</t>
  </si>
  <si>
    <t xml:space="preserve"> cw_map("BR","10-EF-&gt;D.1.2253")</t>
  </si>
  <si>
    <t>$F$9</t>
  </si>
  <si>
    <t xml:space="preserve"> cw_map("BR","10-EF-&gt;D.1.2254")</t>
  </si>
  <si>
    <t>$G$9</t>
  </si>
  <si>
    <t xml:space="preserve"> cw_map("BR","10-EF-&gt;D.1.2255")</t>
  </si>
  <si>
    <t>$H$9</t>
  </si>
  <si>
    <t xml:space="preserve"> cw_map("BR","10-EF-&gt;D.1.2256")</t>
  </si>
  <si>
    <t>$I$9</t>
  </si>
  <si>
    <t xml:space="preserve"> cw_map("BR","10-EF-&gt;D.1.2257")</t>
  </si>
  <si>
    <t>$J$9</t>
  </si>
  <si>
    <t xml:space="preserve"> cw_map("BR","10-EF-&gt;D.1.2258")</t>
  </si>
  <si>
    <t>$L$9</t>
  </si>
  <si>
    <t xml:space="preserve"> cw_map("BBR","10-EF-&gt;D.1.225*")</t>
  </si>
  <si>
    <t xml:space="preserve"> cw_map("BR","10-EF-&gt;D.1.2501")</t>
  </si>
  <si>
    <t>$D$10</t>
  </si>
  <si>
    <t xml:space="preserve"> cw_map("BR","10-EF-&gt;D.1.2502")</t>
  </si>
  <si>
    <t>$E$10</t>
  </si>
  <si>
    <t xml:space="preserve"> cw_map("BR","10-EF-&gt;D.1.2503")</t>
  </si>
  <si>
    <t>$F$10</t>
  </si>
  <si>
    <t xml:space="preserve"> cw_map("BR","10-EF-&gt;D.1.2504")</t>
  </si>
  <si>
    <t>$G$10</t>
  </si>
  <si>
    <t xml:space="preserve"> cw_map("BR","10-EF-&gt;D.1.2505")</t>
  </si>
  <si>
    <t>$H$10</t>
  </si>
  <si>
    <t xml:space="preserve"> cw_map("BR","10-EF-&gt;D.1.2506")</t>
  </si>
  <si>
    <t>$I$10</t>
  </si>
  <si>
    <t xml:space="preserve"> cw_map("BR","10-EF-&gt;D.1.2507")</t>
  </si>
  <si>
    <t>$J$10</t>
  </si>
  <si>
    <t xml:space="preserve"> cw_map("BR","10-EF-&gt;D.1.2508")</t>
  </si>
  <si>
    <t>$L$10</t>
  </si>
  <si>
    <t xml:space="preserve"> cw_map("BBR","10-EF-&gt;D.1.250*")</t>
  </si>
  <si>
    <t xml:space="preserve"> cw_map("BR","10-EF-&gt;D.1.2751")</t>
  </si>
  <si>
    <t>$D$11</t>
  </si>
  <si>
    <t xml:space="preserve"> cw_map("BR","10-EF-&gt;D.1.2752")</t>
  </si>
  <si>
    <t>$E$11</t>
  </si>
  <si>
    <t xml:space="preserve"> cw_map("BR","10-EF-&gt;D.1.2753")</t>
  </si>
  <si>
    <t>$F$11</t>
  </si>
  <si>
    <t xml:space="preserve"> cw_map("BR","10-EF-&gt;D.1.2754")</t>
  </si>
  <si>
    <t>$G$11</t>
  </si>
  <si>
    <t xml:space="preserve"> cw_map("BR","10-EF-&gt;D.1.2755")</t>
  </si>
  <si>
    <t>$H$11</t>
  </si>
  <si>
    <t xml:space="preserve"> cw_map("BR","10-EF-&gt;D.1.2756")</t>
  </si>
  <si>
    <t>$I$11</t>
  </si>
  <si>
    <t xml:space="preserve"> cw_map("BR","10-EF-&gt;D.1.2757")</t>
  </si>
  <si>
    <t>$J$11</t>
  </si>
  <si>
    <t xml:space="preserve"> cw_map("BR","10-EF-&gt;D.1.2758")</t>
  </si>
  <si>
    <t>$L$11</t>
  </si>
  <si>
    <t xml:space="preserve"> cw_map("BBR","10-EF-&gt;D.1.275*")</t>
  </si>
  <si>
    <t xml:space="preserve"> cw_map("BR","10-EF-&gt;D.1.3001")</t>
  </si>
  <si>
    <t>$D$12</t>
  </si>
  <si>
    <t xml:space="preserve"> cw_map("BR","10-EF-&gt;D.1.3002")</t>
  </si>
  <si>
    <t>$E$12</t>
  </si>
  <si>
    <t xml:space="preserve"> cw_map("BR","10-EF-&gt;D.1.3003")</t>
  </si>
  <si>
    <t>$F$12</t>
  </si>
  <si>
    <t xml:space="preserve"> cw_map("BR","10-EF-&gt;D.1.3004")</t>
  </si>
  <si>
    <t>$G$12</t>
  </si>
  <si>
    <t xml:space="preserve"> cw_map("BR","10-EF-&gt;D.1.3005")</t>
  </si>
  <si>
    <t>$H$12</t>
  </si>
  <si>
    <t xml:space="preserve"> cw_map("BR","10-EF-&gt;D.1.3006")</t>
  </si>
  <si>
    <t>$I$12</t>
  </si>
  <si>
    <t xml:space="preserve"> cw_map("BR","10-EF-&gt;D.1.3007")</t>
  </si>
  <si>
    <t>$J$12</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</si>
  <si>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</si>
  <si>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</si>
  <si>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</si>
  <si>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</si>
  <si>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</si>
  <si>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</si>
  <si>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</si>
  <si>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</si>
  <si>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</si>
  <si>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</si>
  <si>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</si>
  <si>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</si>
  <si>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</si>
  <si>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</si>
  <si>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</si>
  <si>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</si>
  <si>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</si>
  <si>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</si>
  <si>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</si>
  <si>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</si>
  <si>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</si>
  <si>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</si>
  <si>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$D$14</t>
  </si>
  <si>
    <t xml:space="preserve"> cw_map("BR","10-EF-&gt;D.1.5002")</t>
  </si>
  <si>
    <t>$E$14</t>
  </si>
  <si>
    <t xml:space="preserve"> cw_map("BR","10-EF-&gt;D.1.5003")</t>
  </si>
  <si>
    <t>$F$14</t>
  </si>
  <si>
    <t xml:space="preserve"> cw_map("BR","10-EF-&gt;D.1.5004")</t>
  </si>
  <si>
    <t>$G$14</t>
  </si>
  <si>
    <t xml:space="preserve"> cw_map("BR","10-EF-&gt;D.1.5005")</t>
  </si>
  <si>
    <t>$H$14</t>
  </si>
  <si>
    <t xml:space="preserve"> cw_map("BR","10-EF-&gt;D.1.5006")</t>
  </si>
  <si>
    <t>$I$14</t>
  </si>
  <si>
    <t xml:space="preserve"> cw_map("BR","10-EF-&gt;D.1.5007")</t>
  </si>
  <si>
    <t>$J$14</t>
  </si>
  <si>
    <t xml:space="preserve"> cw_map("BR","10-EF-&gt;D.1.5008")</t>
  </si>
  <si>
    <t>$L$14</t>
  </si>
  <si>
    <t xml:space="preserve"> cw_map("BBR","10-EF-&gt;D.1.500*")</t>
  </si>
  <si>
    <t xml:space="preserve"> cw_map("BR","10-EF-&gt;D.1.6001")</t>
  </si>
  <si>
    <t>$D$15</t>
  </si>
  <si>
    <t xml:space="preserve"> cw_map("BR","10-EF-&gt;D.1.6002")</t>
  </si>
  <si>
    <t>$E$15</t>
  </si>
  <si>
    <t xml:space="preserve"> cw_map("BR","10-EF-&gt;D.1.6003")</t>
  </si>
  <si>
    <t>$F$15</t>
  </si>
  <si>
    <t xml:space="preserve"> cw_map("BR","10-EF-&gt;D.1.6004")</t>
  </si>
  <si>
    <t>$G$15</t>
  </si>
  <si>
    <t xml:space="preserve"> cw_map("BR","10-EF-&gt;D.1.6005")</t>
  </si>
  <si>
    <t>$H$15</t>
  </si>
  <si>
    <t xml:space="preserve"> cw_map("BR","10-EF-&gt;D.1.6006")</t>
  </si>
  <si>
    <t>$I$15</t>
  </si>
  <si>
    <t xml:space="preserve"> cw_map("BR","10-EF-&gt;D.1.6007")</t>
  </si>
  <si>
    <t>$J$15</t>
  </si>
  <si>
    <t xml:space="preserve"> cw_map("BR","10-EF-&gt;D.1.6008")</t>
  </si>
  <si>
    <t>$L$15</t>
  </si>
  <si>
    <t xml:space="preserve"> cw_map("BBR","10-EF-&gt;D.1.600*")</t>
  </si>
  <si>
    <t xml:space="preserve"> cw_map("BR","10-EF-&gt;D.1.6501")</t>
  </si>
  <si>
    <t>$D$16</t>
  </si>
  <si>
    <t xml:space="preserve"> cw_map("BR","10-EF-&gt;D.1.6502")</t>
  </si>
  <si>
    <t>$E$16</t>
  </si>
  <si>
    <t xml:space="preserve"> cw_map("BR","10-EF-&gt;D.1.6503")</t>
  </si>
  <si>
    <t>$F$16</t>
  </si>
  <si>
    <t xml:space="preserve"> cw_map("BR","10-EF-&gt;D.1.6504")</t>
  </si>
  <si>
    <t>$G$16</t>
  </si>
  <si>
    <t xml:space="preserve"> cw_map("BR","10-EF-&gt;D.1.6505")</t>
  </si>
  <si>
    <t>$H$16</t>
  </si>
  <si>
    <t xml:space="preserve"> cw_map("BR","10-EF-&gt;D.1.6506")</t>
  </si>
  <si>
    <t>$I$16</t>
  </si>
  <si>
    <t xml:space="preserve"> cw_map("BR","10-EF-&gt;D.1.6507")</t>
  </si>
  <si>
    <t>$J$16</t>
  </si>
  <si>
    <t xml:space="preserve"> cw_map("BR","10-EF-&gt;D.1.6508")</t>
  </si>
  <si>
    <t>$L$16</t>
  </si>
  <si>
    <t xml:space="preserve"> cw_map("BBR","10-EF-&gt;D.1.650*")</t>
  </si>
  <si>
    <t xml:space="preserve"> cw_map("BR","10-EF-&gt;D.1.7001")</t>
  </si>
  <si>
    <t>$D$17</t>
  </si>
  <si>
    <t xml:space="preserve"> cw_map("BR","10-EF-&gt;D.1.7002")</t>
  </si>
  <si>
    <t>$E$17</t>
  </si>
  <si>
    <t xml:space="preserve"> cw_map("BR","10-EF-&gt;D.1.7003")</t>
  </si>
  <si>
    <t>$F$17</t>
  </si>
  <si>
    <t xml:space="preserve"> cw_map("BR","10-EF-&gt;D.1.7004")</t>
  </si>
  <si>
    <t>$G$17</t>
  </si>
  <si>
    <t xml:space="preserve"> cw_map("BR","10-EF-&gt;D.1.7005")</t>
  </si>
  <si>
    <t>$H$17</t>
  </si>
  <si>
    <t xml:space="preserve"> cw_map("BR","10-EF-&gt;D.1.7006")</t>
  </si>
  <si>
    <t>$I$17</t>
  </si>
  <si>
    <t xml:space="preserve"> cw_map("BR","10-EF-&gt;D.1.7007")</t>
  </si>
  <si>
    <t>$J$17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</si>
  <si>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</si>
  <si>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</si>
  <si>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</si>
  <si>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</si>
  <si>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</si>
  <si>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</si>
  <si>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</si>
  <si>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</si>
  <si>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</si>
  <si>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</si>
  <si>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</si>
  <si>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</si>
  <si>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</si>
  <si>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</si>
  <si>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</si>
  <si>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</si>
  <si>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</si>
  <si>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</si>
  <si>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</si>
  <si>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</si>
  <si>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</si>
  <si>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</si>
  <si>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</si>
  <si>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</si>
  <si>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</si>
  <si>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</si>
  <si>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</si>
  <si>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</si>
  <si>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</si>
  <si>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</si>
  <si>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</si>
  <si>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</si>
  <si>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</si>
  <si>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</si>
  <si>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</si>
  <si>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</si>
  <si>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</si>
  <si>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</si>
  <si>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</si>
  <si>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</si>
  <si>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</si>
  <si>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</si>
  <si>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</si>
  <si>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</si>
  <si>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</si>
  <si>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</si>
  <si>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</si>
  <si>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</si>
  <si>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</si>
  <si>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</si>
  <si>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</si>
  <si>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</si>
  <si>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</si>
  <si>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</si>
  <si>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</si>
  <si>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</si>
  <si>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</si>
  <si>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</si>
  <si>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</si>
  <si>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$H$25</t>
  </si>
  <si>
    <t xml:space="preserve"> cw_map("BR","10-EF-&gt;D.1.9156")</t>
  </si>
  <si>
    <t>$L$25</t>
  </si>
  <si>
    <t xml:space="preserve"> cw_map("BBR","10-EF-&gt;D.1.915*")</t>
  </si>
  <si>
    <t>$H$26</t>
  </si>
  <si>
    <t xml:space="preserve"> cw_map("BR","10-EF-&gt;D.1.9166")</t>
  </si>
  <si>
    <t>$L$26</t>
  </si>
  <si>
    <t xml:space="preserve"> cw_map("BBR","10-EF-&gt;D.1.916*")</t>
  </si>
  <si>
    <t>$H$27</t>
  </si>
  <si>
    <t xml:space="preserve"> cw_map("BR","10-EF-&gt;D.1.9176")</t>
  </si>
  <si>
    <t>$L$27</t>
  </si>
  <si>
    <t xml:space="preserve"> cw_map("BBR","10-EF-&gt;D.1.917*")</t>
  </si>
  <si>
    <t>$H$28</t>
  </si>
  <si>
    <t xml:space="preserve"> cw_map("BR","10-EF-&gt;D.1.9186")</t>
  </si>
  <si>
    <t>$L$28</t>
  </si>
  <si>
    <t xml:space="preserve"> cw_map("BBR","10-EF-&gt;D.1.918*")</t>
  </si>
  <si>
    <t>$H$29</t>
  </si>
  <si>
    <t xml:space="preserve"> cw_map("BR","10-EF-&gt;D.1.9196")</t>
  </si>
  <si>
    <t>$L$29</t>
  </si>
  <si>
    <t xml:space="preserve"> cw_map("BBR","10-EF-&gt;D.1.919*")</t>
  </si>
  <si>
    <t>$H$30</t>
  </si>
  <si>
    <t xml:space="preserve"> cw_map("BR","10-EF-&gt;D.1.9206")</t>
  </si>
  <si>
    <t>$L$30</t>
  </si>
  <si>
    <t xml:space="preserve"> cw_map("BBR","10-EF-&gt;D.1.920*")</t>
  </si>
  <si>
    <t>$H$31</t>
  </si>
  <si>
    <t xml:space="preserve"> cw_map("BR","10-EF-&gt;D.1.9216")</t>
  </si>
  <si>
    <t>$L$31</t>
  </si>
  <si>
    <t xml:space="preserve"> cw_map("BBR","10-EF-&gt;D.1.921*")</t>
  </si>
  <si>
    <t>$H$32</t>
  </si>
  <si>
    <t xml:space="preserve"> cw_map("BR","10-EF-&gt;D.1.9226")</t>
  </si>
  <si>
    <t>$L$32</t>
  </si>
  <si>
    <t xml:space="preserve"> cw_map("BBR","10-EF-&gt;D.1.922*")</t>
  </si>
  <si>
    <t xml:space="preserve"> cw_map("BR","10-EF-&gt;D.2.1101")</t>
  </si>
  <si>
    <t>$D$36</t>
  </si>
  <si>
    <t xml:space="preserve"> cw_map("BR","10-EF-&gt;D.2.1102")</t>
  </si>
  <si>
    <t>$E$36</t>
  </si>
  <si>
    <t xml:space="preserve"> cw_map("BR","10-EF-&gt;D.2.1103")</t>
  </si>
  <si>
    <t>$F$36</t>
  </si>
  <si>
    <t xml:space="preserve"> cw_map("BR","10-EF-&gt;D.2.1104")</t>
  </si>
  <si>
    <t>$G$36</t>
  </si>
  <si>
    <t xml:space="preserve"> cw_map("BR","10-EF-&gt;D.2.1105")</t>
  </si>
  <si>
    <t>$H$36</t>
  </si>
  <si>
    <t xml:space="preserve"> cw_map("BR","10-EF-&gt;D.2.1106")</t>
  </si>
  <si>
    <t>$I$36</t>
  </si>
  <si>
    <t xml:space="preserve"> cw_map("BR","10-EF-&gt;D.2.1107")</t>
  </si>
  <si>
    <t>$J$36</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</si>
  <si>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</si>
  <si>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</si>
  <si>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</si>
  <si>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</si>
  <si>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</si>
  <si>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</si>
  <si>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</si>
  <si>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</si>
  <si>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</si>
  <si>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</si>
  <si>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</si>
  <si>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</si>
  <si>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</si>
  <si>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</si>
  <si>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</si>
  <si>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</si>
  <si>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</si>
  <si>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</si>
  <si>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</si>
  <si>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</si>
  <si>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</si>
  <si>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$D$38</t>
  </si>
  <si>
    <t xml:space="preserve"> cw_map("BR","10-EF-&gt;D.2.1302")</t>
  </si>
  <si>
    <t>$E$38</t>
  </si>
  <si>
    <t xml:space="preserve"> cw_map("BR","10-EF-&gt;D.2.1303")</t>
  </si>
  <si>
    <t>$F$38</t>
  </si>
  <si>
    <t xml:space="preserve"> cw_map("BR","10-EF-&gt;D.2.1304")</t>
  </si>
  <si>
    <t>$G$38</t>
  </si>
  <si>
    <t xml:space="preserve"> cw_map("BR","10-EF-&gt;D.2.1305")</t>
  </si>
  <si>
    <t>$H$38</t>
  </si>
  <si>
    <t xml:space="preserve"> cw_map("BR","10-EF-&gt;D.2.1306")</t>
  </si>
  <si>
    <t>$I$38</t>
  </si>
  <si>
    <t xml:space="preserve"> cw_map("BR","10-EF-&gt;D.2.1307")</t>
  </si>
  <si>
    <t>$J$38</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</si>
  <si>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</si>
  <si>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</si>
  <si>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</si>
  <si>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</si>
  <si>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</si>
  <si>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</si>
  <si>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</si>
  <si>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</si>
  <si>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</si>
  <si>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</si>
  <si>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</si>
  <si>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</si>
  <si>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</si>
  <si>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</si>
  <si>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</si>
  <si>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</si>
  <si>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</si>
  <si>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</si>
  <si>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</si>
  <si>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</si>
  <si>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</si>
  <si>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</si>
  <si>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</si>
  <si>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</si>
  <si>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</si>
  <si>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</si>
  <si>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</si>
  <si>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</si>
  <si>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</si>
  <si>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</si>
  <si>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</si>
  <si>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</si>
  <si>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</si>
  <si>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</si>
  <si>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</si>
  <si>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</si>
  <si>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</si>
  <si>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</si>
  <si>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</si>
  <si>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</si>
  <si>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</si>
  <si>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</si>
  <si>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</si>
  <si>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</si>
  <si>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</si>
  <si>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</si>
  <si>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</si>
  <si>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</si>
  <si>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</si>
  <si>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</si>
  <si>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</si>
  <si>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</si>
  <si>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</si>
  <si>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</si>
  <si>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</si>
  <si>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</si>
  <si>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</si>
  <si>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</si>
  <si>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</si>
  <si>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</si>
  <si>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</si>
  <si>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</si>
  <si>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$F$44</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</si>
  <si>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</si>
  <si>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</si>
  <si>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</si>
  <si>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</si>
  <si>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</si>
  <si>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</si>
  <si>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</si>
  <si>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</si>
  <si>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</si>
  <si>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</si>
  <si>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</si>
  <si>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</si>
  <si>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</si>
  <si>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</si>
  <si>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</si>
  <si>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</si>
  <si>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</si>
  <si>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$F$45</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</si>
  <si>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</si>
  <si>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</si>
  <si>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</si>
  <si>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</si>
  <si>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</si>
  <si>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</si>
  <si>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</si>
  <si>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</si>
  <si>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</si>
  <si>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</si>
  <si>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</si>
  <si>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</si>
  <si>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</si>
  <si>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</si>
  <si>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</si>
  <si>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</si>
  <si>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</si>
  <si>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$F$46</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</si>
  <si>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</si>
  <si>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</si>
  <si>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</si>
  <si>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</si>
  <si>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</si>
  <si>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</si>
  <si>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</si>
  <si>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</si>
  <si>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</si>
  <si>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</si>
  <si>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</si>
  <si>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</si>
  <si>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$D$49</t>
  </si>
  <si>
    <t xml:space="preserve"> cw_map("BR","10-EF-&gt;D.2.3102")</t>
  </si>
  <si>
    <t>$E$49</t>
  </si>
  <si>
    <t xml:space="preserve"> cw_map("BR","10-EF-&gt;D.2.3103")</t>
  </si>
  <si>
    <t>$F$49</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</si>
  <si>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</si>
  <si>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</si>
  <si>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</si>
  <si>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</si>
  <si>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</si>
  <si>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</si>
  <si>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</si>
  <si>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</si>
  <si>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</si>
  <si>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</si>
  <si>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</si>
  <si>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</si>
  <si>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$D$50</t>
  </si>
  <si>
    <t xml:space="preserve"> cw_map("BR","10-EF-&gt;D.2.3202")</t>
  </si>
  <si>
    <t>$E$50</t>
  </si>
  <si>
    <t xml:space="preserve"> cw_map("BR","10-EF-&gt;D.2.3203")</t>
  </si>
  <si>
    <t>$F$50</t>
  </si>
  <si>
    <t xml:space="preserve"> cw_map("BR","10-EF-&gt;D.2.3204")</t>
  </si>
  <si>
    <t>$G$50</t>
  </si>
  <si>
    <t xml:space="preserve"> cw_map("BR","10-EF-&gt;D.2.3205")</t>
  </si>
  <si>
    <t>$H$50</t>
  </si>
  <si>
    <t xml:space="preserve"> cw_map("BR","10-EF-&gt;D.2.3206")</t>
  </si>
  <si>
    <t>$I$50</t>
  </si>
  <si>
    <t xml:space="preserve"> cw_map("BR","10-EF-&gt;D.2.3207")</t>
  </si>
  <si>
    <t>$J$50</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</si>
  <si>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</si>
  <si>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</si>
  <si>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</si>
  <si>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</si>
  <si>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</si>
  <si>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</si>
  <si>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</si>
  <si>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</si>
  <si>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</si>
  <si>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$F$51</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</si>
  <si>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</si>
  <si>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</si>
  <si>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</si>
  <si>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</si>
  <si>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</si>
  <si>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</si>
  <si>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</si>
  <si>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</si>
  <si>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</si>
  <si>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</si>
  <si>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</si>
  <si>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</si>
  <si>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</si>
  <si>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</si>
  <si>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</si>
  <si>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</si>
  <si>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</si>
  <si>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$F$52</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</si>
  <si>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</si>
  <si>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</si>
  <si>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</si>
  <si>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</si>
  <si>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</si>
  <si>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</si>
  <si>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</si>
  <si>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</si>
  <si>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</si>
  <si>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</si>
  <si>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</si>
  <si>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</si>
  <si>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$D$55</t>
  </si>
  <si>
    <t xml:space="preserve"> cw_map("BR","10-EF-&gt;D.2.4102")</t>
  </si>
  <si>
    <t>$E$55</t>
  </si>
  <si>
    <t xml:space="preserve"> cw_map("BR","10-EF-&gt;D.2.4103")</t>
  </si>
  <si>
    <t>$F$55</t>
  </si>
  <si>
    <t xml:space="preserve"> cw_map("BR","10-EF-&gt;D.2.4104")</t>
  </si>
  <si>
    <t>$G$55</t>
  </si>
  <si>
    <t xml:space="preserve"> cw_map("BR","10-EF-&gt;D.2.4105")</t>
  </si>
  <si>
    <t>$H$55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</si>
  <si>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</si>
  <si>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</si>
  <si>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</si>
  <si>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</si>
  <si>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</si>
  <si>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</si>
  <si>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</si>
  <si>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</si>
  <si>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$D$56</t>
  </si>
  <si>
    <t xml:space="preserve"> cw_map("BR","10-EF-&gt;D.2.4902")</t>
  </si>
  <si>
    <t>$E$56</t>
  </si>
  <si>
    <t xml:space="preserve"> cw_map("BR","10-EF-&gt;D.2.4903")</t>
  </si>
  <si>
    <t>$F$56</t>
  </si>
  <si>
    <t xml:space="preserve"> cw_map("BR","10-EF-&gt;D.2.4904")</t>
  </si>
  <si>
    <t>$G$56</t>
  </si>
  <si>
    <t xml:space="preserve"> cw_map("BR","10-EF-&gt;D.2.4905")</t>
  </si>
  <si>
    <t>$H$56</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</si>
  <si>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</si>
  <si>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</si>
  <si>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</si>
  <si>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</si>
  <si>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</si>
  <si>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</si>
  <si>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</si>
  <si>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</si>
  <si>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$D$59</t>
  </si>
  <si>
    <t xml:space="preserve"> cw_map("BR","10-EF-&gt;D.2.5102")</t>
  </si>
  <si>
    <t>$E$59</t>
  </si>
  <si>
    <t xml:space="preserve"> cw_map("BR","10-EF-&gt;D.2.5103")</t>
  </si>
  <si>
    <t>$F$59</t>
  </si>
  <si>
    <t xml:space="preserve"> cw_map("BR","10-EF-&gt;D.2.5104")</t>
  </si>
  <si>
    <t>$G$59</t>
  </si>
  <si>
    <t xml:space="preserve"> cw_map("BR","10-EF-&gt;D.2.5105")</t>
  </si>
  <si>
    <t>$H$59</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</si>
  <si>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</si>
  <si>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</si>
  <si>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</si>
  <si>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</si>
  <si>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</si>
  <si>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</si>
  <si>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</si>
  <si>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</si>
  <si>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$D$60</t>
  </si>
  <si>
    <t xml:space="preserve"> cw_map("BR","10-EF-&gt;D.2.5202")</t>
  </si>
  <si>
    <t>$E$60</t>
  </si>
  <si>
    <t xml:space="preserve"> cw_map("BR","10-EF-&gt;D.2.5203")</t>
  </si>
  <si>
    <t>$F$60</t>
  </si>
  <si>
    <t xml:space="preserve"> cw_map("BR","10-EF-&gt;D.2.5204")</t>
  </si>
  <si>
    <t>$G$60</t>
  </si>
  <si>
    <t xml:space="preserve"> cw_map("BR","10-EF-&gt;D.2.5205")</t>
  </si>
  <si>
    <t>$H$60</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</si>
  <si>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</si>
  <si>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</si>
  <si>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</si>
  <si>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</si>
  <si>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</si>
  <si>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</si>
  <si>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</si>
  <si>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</si>
  <si>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$D$61</t>
  </si>
  <si>
    <t xml:space="preserve"> cw_map("BR","10-EF-&gt;D.2.5402")+cw_map("BR","10-EF-&gt;D.2.54022")</t>
  </si>
  <si>
    <t>$E$61</t>
  </si>
  <si>
    <t xml:space="preserve"> cw_map("BR","10-EF-&gt;D.2.5403")</t>
  </si>
  <si>
    <t>$F$61</t>
  </si>
  <si>
    <t xml:space="preserve"> cw_map("BR","10-EF-&gt;D.2.5404")</t>
  </si>
  <si>
    <t>$G$61</t>
  </si>
  <si>
    <t xml:space="preserve"> cw_map("BR","10-EF-&gt;D.2.5405")</t>
  </si>
  <si>
    <t>$H$61</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</si>
  <si>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</si>
  <si>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</si>
  <si>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</si>
  <si>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</si>
  <si>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</si>
  <si>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</si>
  <si>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</si>
  <si>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</si>
  <si>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$D$62</t>
  </si>
  <si>
    <t xml:space="preserve"> cw_map("BR","10-EF-&gt;D.2.5502")+cw_map("BR","10-EF-&gt;D.2.55022")</t>
  </si>
  <si>
    <t>$E$62</t>
  </si>
  <si>
    <t xml:space="preserve"> cw_map("BR","10-EF-&gt;D.2.5503")</t>
  </si>
  <si>
    <t>$F$62</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</si>
  <si>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</si>
  <si>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</si>
  <si>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</si>
  <si>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</si>
  <si>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</si>
  <si>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</si>
  <si>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</si>
  <si>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</si>
  <si>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</si>
  <si>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</si>
  <si>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</si>
  <si>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</si>
  <si>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$D$63</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</si>
  <si>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</si>
  <si>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</si>
  <si>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</si>
  <si>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</si>
  <si>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</si>
  <si>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</si>
  <si>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</si>
  <si>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</si>
  <si>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</si>
  <si>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</si>
  <si>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</si>
  <si>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</si>
  <si>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</si>
  <si>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</si>
  <si>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</si>
  <si>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</si>
  <si>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$D$64</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</si>
  <si>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</si>
  <si>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</si>
  <si>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</si>
  <si>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</si>
  <si>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</si>
  <si>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</si>
  <si>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</si>
  <si>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</si>
  <si>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</si>
  <si>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</si>
  <si>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</si>
  <si>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</si>
  <si>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</si>
  <si>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</si>
  <si>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</si>
  <si>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</si>
  <si>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$D$67</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</si>
  <si>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</si>
  <si>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</si>
  <si>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</si>
  <si>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</si>
  <si>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</si>
  <si>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</si>
  <si>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</si>
  <si>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</si>
  <si>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</si>
  <si>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</si>
  <si>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</si>
  <si>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</si>
  <si>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</si>
  <si>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</si>
  <si>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</si>
  <si>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</si>
  <si>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$D$68</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</si>
  <si>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</si>
  <si>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</si>
  <si>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</si>
  <si>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</si>
  <si>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</si>
  <si>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</si>
  <si>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</si>
  <si>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</si>
  <si>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</si>
  <si>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</si>
  <si>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</si>
  <si>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</si>
  <si>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</si>
  <si>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</si>
  <si>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</si>
  <si>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</si>
  <si>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$D$69</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</si>
  <si>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</si>
  <si>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</si>
  <si>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</si>
  <si>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</si>
  <si>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</si>
  <si>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</si>
  <si>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</si>
  <si>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</si>
  <si>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</si>
  <si>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</si>
  <si>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</si>
  <si>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</si>
  <si>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</si>
  <si>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</si>
  <si>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</si>
  <si>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</si>
  <si>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$D$70</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</si>
  <si>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</si>
  <si>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</si>
  <si>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</si>
  <si>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</si>
  <si>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</si>
  <si>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</si>
  <si>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</si>
  <si>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</si>
  <si>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</si>
  <si>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</si>
  <si>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</si>
  <si>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</si>
  <si>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</si>
  <si>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</si>
  <si>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</si>
  <si>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</si>
  <si>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$D$71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</si>
  <si>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</si>
  <si>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</si>
  <si>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</si>
  <si>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</si>
  <si>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</si>
  <si>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</si>
  <si>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</si>
  <si>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</si>
  <si>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</si>
  <si>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</si>
  <si>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</si>
  <si>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</si>
  <si>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</si>
  <si>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</si>
  <si>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</si>
  <si>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</si>
  <si>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$D$73</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</si>
  <si>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</si>
  <si>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</si>
  <si>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</si>
  <si>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</si>
  <si>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</si>
  <si>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</si>
  <si>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</si>
  <si>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</si>
  <si>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</si>
  <si>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</si>
  <si>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</si>
  <si>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</si>
  <si>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</si>
  <si>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</si>
  <si>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</si>
  <si>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</si>
  <si>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$D$75</t>
  </si>
  <si>
    <t xml:space="preserve"> cw_map("BR","10-EF-&gt;D.3.0002")</t>
  </si>
  <si>
    <t>$E$75</t>
  </si>
  <si>
    <t xml:space="preserve"> cw_map("BR","10-EF-&gt;D.3.0003")</t>
  </si>
  <si>
    <t>$F$75</t>
  </si>
  <si>
    <t xml:space="preserve"> cw_map("BR","10-EF-&gt;D.3.0004")</t>
  </si>
  <si>
    <t>$G$75</t>
  </si>
  <si>
    <t xml:space="preserve"> cw_map("BR","10-EF-&gt;D.3.0005")</t>
  </si>
  <si>
    <t>$H$75</t>
  </si>
  <si>
    <t xml:space="preserve"> cw_map("BR","10-EF-&gt;D.3.0006")</t>
  </si>
  <si>
    <t>$I$75</t>
  </si>
  <si>
    <t xml:space="preserve"> cw_map("BR","10-EF-&gt;D.3.0007")</t>
  </si>
  <si>
    <t>$J$75</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</si>
  <si>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</si>
  <si>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</si>
  <si>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</si>
  <si>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</si>
  <si>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</si>
  <si>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</si>
  <si>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</si>
  <si>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</si>
  <si>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</si>
  <si>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$E$79</t>
  </si>
  <si>
    <t xml:space="preserve"> cw_map("BR","10-EF-&gt;D.4.1203")</t>
  </si>
  <si>
    <t>$H$79</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</si>
  <si>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</si>
  <si>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</si>
  <si>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</si>
  <si>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</si>
  <si>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</si>
  <si>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</si>
  <si>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</si>
  <si>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</si>
  <si>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</si>
  <si>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</si>
  <si>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</si>
  <si>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</si>
  <si>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</si>
  <si>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</si>
  <si>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</si>
  <si>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</si>
  <si>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</si>
  <si>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</si>
  <si>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</si>
  <si>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</si>
  <si>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</si>
  <si>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</si>
  <si>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</si>
  <si>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</si>
  <si>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</si>
  <si>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</si>
  <si>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</si>
  <si>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</si>
  <si>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</si>
  <si>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</si>
  <si>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</si>
  <si>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</si>
  <si>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</si>
  <si>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</si>
  <si>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</si>
  <si>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</si>
  <si>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</si>
  <si>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</si>
  <si>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</si>
  <si>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</si>
  <si>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</si>
  <si>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</si>
  <si>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</si>
  <si>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</si>
  <si>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</si>
  <si>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</si>
  <si>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</si>
  <si>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</si>
  <si>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</si>
  <si>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</si>
  <si>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</si>
  <si>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</si>
  <si>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</si>
  <si>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</si>
  <si>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</si>
  <si>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</si>
  <si>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</si>
  <si>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</si>
  <si>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</si>
  <si>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</si>
  <si>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</si>
  <si>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</si>
  <si>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</si>
  <si>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</si>
  <si>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</si>
  <si>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</si>
  <si>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</si>
  <si>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$H$96</t>
  </si>
  <si>
    <t xml:space="preserve"> cw_map("BR","10-EF-&gt;D.4.3406")</t>
  </si>
  <si>
    <t>$L$96</t>
  </si>
  <si>
    <t xml:space="preserve"> cw_map("BBR","10-EF-&gt;D.4.3406")</t>
  </si>
  <si>
    <t>$H$97</t>
  </si>
  <si>
    <t xml:space="preserve"> cw_map("BR","10-EF-&gt;D.4.3706")</t>
  </si>
  <si>
    <t>$L$97</t>
  </si>
  <si>
    <t xml:space="preserve"> cw_map("BBR","10-EF-&gt;D.4.3706")</t>
  </si>
  <si>
    <t>$H$98</t>
  </si>
  <si>
    <t xml:space="preserve"> cw_map("BR","10-EF-&gt;D.4.3806")</t>
  </si>
  <si>
    <t>$L$98</t>
  </si>
  <si>
    <t xml:space="preserve"> cw_map("BBR","10-EF-&gt;D.4.3806")</t>
  </si>
  <si>
    <t>$E$99</t>
  </si>
  <si>
    <t xml:space="preserve"> cw_map("BR","10-EF-&gt;D.4.3903")</t>
  </si>
  <si>
    <t>$H$99</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</si>
  <si>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</si>
  <si>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</si>
  <si>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</si>
  <si>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</si>
  <si>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</si>
  <si>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</si>
  <si>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</si>
  <si>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</si>
  <si>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</si>
  <si>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</si>
  <si>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</si>
  <si>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</si>
  <si>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</si>
  <si>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$H$106</t>
  </si>
  <si>
    <t xml:space="preserve"> cw_map("BR","10-EF-&gt;D.5.1206")</t>
  </si>
  <si>
    <t>$L$106</t>
  </si>
  <si>
    <t xml:space="preserve"> cw_map("BBR","10-EF-&gt;D.5.1206")</t>
  </si>
  <si>
    <t>$H$107</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</si>
  <si>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</si>
  <si>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</si>
  <si>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</si>
  <si>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</si>
  <si>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</si>
  <si>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</si>
  <si>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</si>
  <si>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</si>
  <si>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</si>
  <si>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</si>
  <si>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</si>
  <si>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</si>
  <si>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</si>
  <si>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</si>
  <si>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</si>
  <si>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</si>
  <si>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</si>
  <si>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Northwestern IL Assoc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</si>
</sst>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comments" Target="../comments4.xml"/><Relationship Id="rId4" Type="http://schemas.openxmlformats.org/officeDocument/2006/relationships/printerSettings" Target="../printerSettings/printerSettings68.bin"/><Relationship Id="rId9"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isbe.net/Pages/ebfdistribution.aspx" TargetMode="External"/><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 Id="rId9"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 Id="rId9"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sfms/afr/afr.htm" TargetMode="Externa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8.bin"/><Relationship Id="rId4" Type="http://schemas.openxmlformats.org/officeDocument/2006/relationships/printerSettings" Target="../printerSettings/printerSettings4.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12" Type="http://schemas.openxmlformats.org/officeDocument/2006/relationships/image" Target="../media/image1.emf"/><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oleObject" Target="../embeddings/oleObject1.bin"/><Relationship Id="rId5" Type="http://schemas.openxmlformats.org/officeDocument/2006/relationships/printerSettings" Target="../printerSettings/printerSettings165.bin"/><Relationship Id="rId10" Type="http://schemas.openxmlformats.org/officeDocument/2006/relationships/vmlDrawing" Target="../drawings/vmlDrawing5.vml"/><Relationship Id="rId4" Type="http://schemas.openxmlformats.org/officeDocument/2006/relationships/printerSettings" Target="../printerSettings/printerSettings164.bin"/><Relationship Id="rId9"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27.xml.rels><?xml version="1.0" encoding="UTF-8" standalone="yes"?>
<Relationships xmlns="http://schemas.openxmlformats.org/package/2006/relationships"><Relationship Id="rId8" Type="http://schemas.openxmlformats.org/officeDocument/2006/relationships/hyperlink" Target="https://harvester.census.gov/facweb/Default.aspx" TargetMode="Externa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printerSettings" Target="../printerSettings/printerSettings208.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hyperlink" Target="https://www.isbe.net/Pages/School-Nutrition-Programs-Food-Distribution.aspx" TargetMode="External"/><Relationship Id="rId5" Type="http://schemas.openxmlformats.org/officeDocument/2006/relationships/printerSettings" Target="../printerSettings/printerSettings205.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20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5" Type="http://schemas.openxmlformats.org/officeDocument/2006/relationships/printerSettings" Target="../printerSettings/printerSettings213.bin"/><Relationship Id="rId4" Type="http://schemas.openxmlformats.org/officeDocument/2006/relationships/printerSettings" Target="../printerSettings/printerSettings21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isbe.net/Pages/Single-Audit.aspx" TargetMode="External"/><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11" Type="http://schemas.openxmlformats.org/officeDocument/2006/relationships/printerSettings" Target="../printerSettings/printerSettings16.bin"/><Relationship Id="rId5" Type="http://schemas.openxmlformats.org/officeDocument/2006/relationships/printerSettings" Target="../printerSettings/printerSettings13.bin"/><Relationship Id="rId10" Type="http://schemas.openxmlformats.org/officeDocument/2006/relationships/hyperlink" Target="https://sec1.isbe.net/attachmgr/default.aspx" TargetMode="External"/><Relationship Id="rId4" Type="http://schemas.openxmlformats.org/officeDocument/2006/relationships/printerSettings" Target="../printerSettings/printerSettings12.bin"/><Relationship Id="rId9" Type="http://schemas.openxmlformats.org/officeDocument/2006/relationships/hyperlink" Target="http://www.isbe.net/rules/archive/pdfs/100ARK.pdf" TargetMode="Externa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40.bin"/><Relationship Id="rId3" Type="http://schemas.openxmlformats.org/officeDocument/2006/relationships/printerSettings" Target="../printerSettings/printerSettings235.bin"/><Relationship Id="rId7" Type="http://schemas.openxmlformats.org/officeDocument/2006/relationships/printerSettings" Target="../printerSettings/printerSettings239.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5" Type="http://schemas.openxmlformats.org/officeDocument/2006/relationships/printerSettings" Target="../printerSettings/printerSettings237.bin"/><Relationship Id="rId4" Type="http://schemas.openxmlformats.org/officeDocument/2006/relationships/printerSettings" Target="../printerSettings/printerSettings236.bin"/><Relationship Id="rId9"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 Id="rId9"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56.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 Id="rId9"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64.bin"/><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5" Type="http://schemas.openxmlformats.org/officeDocument/2006/relationships/printerSettings" Target="../printerSettings/printerSettings261.bin"/><Relationship Id="rId4" Type="http://schemas.openxmlformats.org/officeDocument/2006/relationships/printerSettings" Target="../printerSettings/printerSettings260.bin"/><Relationship Id="rId9"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hyperlink" Target="http://www.isbe.net/sfms/p/profile.htm" TargetMode="External"/><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6.bin"/><Relationship Id="rId9" Type="http://schemas.openxmlformats.org/officeDocument/2006/relationships/hyperlink" Target="https://www.isbe.net/Pages/School-District-Financial-Profile.aspx"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10" Type="http://schemas.openxmlformats.org/officeDocument/2006/relationships/comments" Target="../comments1.xml"/><Relationship Id="rId4" Type="http://schemas.openxmlformats.org/officeDocument/2006/relationships/printerSettings" Target="../printerSettings/printerSettings44.bin"/><Relationship Id="rId9"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10" Type="http://schemas.openxmlformats.org/officeDocument/2006/relationships/comments" Target="../comments2.xml"/><Relationship Id="rId4" Type="http://schemas.openxmlformats.org/officeDocument/2006/relationships/printerSettings" Target="../printerSettings/printerSettings52.bin"/><Relationship Id="rId9"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10" Type="http://schemas.openxmlformats.org/officeDocument/2006/relationships/comments" Target="../comments3.xml"/><Relationship Id="rId4" Type="http://schemas.openxmlformats.org/officeDocument/2006/relationships/printerSettings" Target="../printerSettings/printerSettings60.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09"/>
  <sheetViews>
    <sheetView workbookViewId="0"/>
  </sheetViews>
  <sheetFormatPr defaultRowHeight="12.75" x14ac:dyDescent="0.2"/>
  <sheetData>
    <row r="1" spans="1:5" x14ac:dyDescent="0.2">
      <c r="A1" t="s">
        <v>2128</v>
      </c>
      <c r="B1" t="s">
        <v>2137</v>
      </c>
      <c r="C1" t="s">
        <v>2176</v>
      </c>
      <c r="D1" t="s">
        <v>2245</v>
      </c>
      <c r="E1" t="s">
        <v>2596</v>
      </c>
    </row>
    <row r="2" spans="1:5" x14ac:dyDescent="0.2">
      <c r="A2">
        <v>4</v>
      </c>
      <c r="B2">
        <v>19</v>
      </c>
      <c r="C2">
        <v>37</v>
      </c>
      <c r="D2">
        <v>189</v>
      </c>
      <c r="E2">
        <v>469</v>
      </c>
    </row>
    <row r="3" spans="1:5" x14ac:dyDescent="0.2">
      <c r="A3" t="s">
        <v>2129</v>
      </c>
      <c r="B3" t="s">
        <v>2138</v>
      </c>
      <c r="C3" t="s">
        <v>2148</v>
      </c>
      <c r="D3" t="s">
        <v>2140</v>
      </c>
      <c r="E3" t="s">
        <v>2140</v>
      </c>
    </row>
    <row r="4" spans="1:5" x14ac:dyDescent="0.2">
      <c r="A4" t="s">
        <v>2125</v>
      </c>
      <c r="B4">
        <v>6817163</v>
      </c>
      <c r="C4">
        <v>0</v>
      </c>
      <c r="D4">
        <v>0</v>
      </c>
      <c r="E4">
        <v>0</v>
      </c>
    </row>
    <row r="5" spans="1:5" x14ac:dyDescent="0.2">
      <c r="A5" t="s">
        <v>2130</v>
      </c>
      <c r="B5" t="s">
        <v>2139</v>
      </c>
      <c r="C5" t="s">
        <v>2177</v>
      </c>
      <c r="D5" t="s">
        <v>2246</v>
      </c>
      <c r="E5" t="s">
        <v>2597</v>
      </c>
    </row>
    <row r="6" spans="1:5" x14ac:dyDescent="0.2">
      <c r="A6" t="s">
        <v>2131</v>
      </c>
      <c r="B6" t="s">
        <v>2140</v>
      </c>
      <c r="C6" t="s">
        <v>2178</v>
      </c>
      <c r="D6" t="s">
        <v>2142</v>
      </c>
      <c r="E6" t="s">
        <v>2598</v>
      </c>
    </row>
    <row r="7" spans="1:5" x14ac:dyDescent="0.2">
      <c r="A7" t="s">
        <v>2126</v>
      </c>
      <c r="B7">
        <v>0</v>
      </c>
      <c r="C7">
        <v>0</v>
      </c>
      <c r="D7">
        <v>0</v>
      </c>
      <c r="E7">
        <v>0</v>
      </c>
    </row>
    <row r="8" spans="1:5" x14ac:dyDescent="0.2">
      <c r="A8" t="s">
        <v>2132</v>
      </c>
      <c r="B8" t="s">
        <v>2141</v>
      </c>
      <c r="C8" t="s">
        <v>2179</v>
      </c>
      <c r="D8" t="s">
        <v>2247</v>
      </c>
      <c r="E8" t="s">
        <v>2599</v>
      </c>
    </row>
    <row r="9" spans="1:5" x14ac:dyDescent="0.2">
      <c r="A9" t="s">
        <v>2133</v>
      </c>
      <c r="B9" t="s">
        <v>2142</v>
      </c>
      <c r="C9" t="s">
        <v>2156</v>
      </c>
      <c r="D9" t="s">
        <v>2144</v>
      </c>
      <c r="E9" t="s">
        <v>2600</v>
      </c>
    </row>
    <row r="10" spans="1:5" x14ac:dyDescent="0.2">
      <c r="A10" t="s">
        <v>2127</v>
      </c>
      <c r="B10">
        <v>0</v>
      </c>
      <c r="C10">
        <v>0</v>
      </c>
      <c r="D10">
        <v>0</v>
      </c>
      <c r="E10">
        <v>0</v>
      </c>
    </row>
    <row r="11" spans="1:5" x14ac:dyDescent="0.2">
      <c r="A11" t="s">
        <v>2134</v>
      </c>
      <c r="B11" t="s">
        <v>2143</v>
      </c>
      <c r="C11" t="s">
        <v>2180</v>
      </c>
      <c r="D11" t="s">
        <v>2248</v>
      </c>
      <c r="E11" t="s">
        <v>2601</v>
      </c>
    </row>
    <row r="12" spans="1:5" x14ac:dyDescent="0.2">
      <c r="A12" t="s">
        <v>2135</v>
      </c>
      <c r="B12" t="s">
        <v>2144</v>
      </c>
      <c r="C12" t="s">
        <v>2158</v>
      </c>
      <c r="D12" t="s">
        <v>2150</v>
      </c>
      <c r="E12" t="s">
        <v>2602</v>
      </c>
    </row>
    <row r="13" spans="1:5" x14ac:dyDescent="0.2">
      <c r="A13">
        <v>60178</v>
      </c>
      <c r="B13">
        <v>0</v>
      </c>
      <c r="C13">
        <v>0</v>
      </c>
      <c r="D13">
        <v>0</v>
      </c>
      <c r="E13">
        <v>0</v>
      </c>
    </row>
    <row r="14" spans="1:5" x14ac:dyDescent="0.2">
      <c r="A14" t="s">
        <v>2136</v>
      </c>
      <c r="B14" t="s">
        <v>2145</v>
      </c>
      <c r="C14" t="s">
        <v>2181</v>
      </c>
      <c r="D14" t="s">
        <v>2249</v>
      </c>
      <c r="E14" t="s">
        <v>2603</v>
      </c>
    </row>
    <row r="15" spans="1:5" x14ac:dyDescent="0.2">
      <c r="B15" t="s">
        <v>2146</v>
      </c>
      <c r="C15" t="s">
        <v>2160</v>
      </c>
      <c r="D15" t="s">
        <v>2152</v>
      </c>
      <c r="E15" t="s">
        <v>2604</v>
      </c>
    </row>
    <row r="16" spans="1:5" x14ac:dyDescent="0.2">
      <c r="B16">
        <v>217681</v>
      </c>
      <c r="C16">
        <v>0</v>
      </c>
      <c r="D16">
        <v>0</v>
      </c>
      <c r="E16">
        <v>0</v>
      </c>
    </row>
    <row r="17" spans="2:5" x14ac:dyDescent="0.2">
      <c r="B17" t="s">
        <v>2147</v>
      </c>
      <c r="C17" t="s">
        <v>2182</v>
      </c>
      <c r="D17" t="s">
        <v>2250</v>
      </c>
      <c r="E17" t="s">
        <v>2605</v>
      </c>
    </row>
    <row r="18" spans="2:5" x14ac:dyDescent="0.2">
      <c r="B18" t="s">
        <v>2148</v>
      </c>
      <c r="C18" t="s">
        <v>2162</v>
      </c>
      <c r="D18" t="s">
        <v>2251</v>
      </c>
      <c r="E18" t="s">
        <v>2606</v>
      </c>
    </row>
    <row r="19" spans="2:5" x14ac:dyDescent="0.2">
      <c r="B19">
        <v>6182</v>
      </c>
      <c r="C19">
        <v>0</v>
      </c>
      <c r="D19">
        <v>0</v>
      </c>
      <c r="E19">
        <v>0</v>
      </c>
    </row>
    <row r="20" spans="2:5" x14ac:dyDescent="0.2">
      <c r="B20" t="s">
        <v>2149</v>
      </c>
      <c r="C20" t="s">
        <v>2183</v>
      </c>
      <c r="D20" t="s">
        <v>2252</v>
      </c>
      <c r="E20" t="s">
        <v>2607</v>
      </c>
    </row>
    <row r="21" spans="2:5" x14ac:dyDescent="0.2">
      <c r="B21" t="s">
        <v>2150</v>
      </c>
      <c r="C21" t="s">
        <v>2172</v>
      </c>
      <c r="D21" t="s">
        <v>2253</v>
      </c>
      <c r="E21" t="s">
        <v>2608</v>
      </c>
    </row>
    <row r="22" spans="2:5" x14ac:dyDescent="0.2">
      <c r="B22">
        <v>0</v>
      </c>
      <c r="C22">
        <v>0</v>
      </c>
      <c r="D22">
        <v>0</v>
      </c>
      <c r="E22">
        <v>0</v>
      </c>
    </row>
    <row r="23" spans="2:5" x14ac:dyDescent="0.2">
      <c r="B23" t="s">
        <v>2151</v>
      </c>
      <c r="C23" t="s">
        <v>2184</v>
      </c>
      <c r="D23" t="s">
        <v>2254</v>
      </c>
      <c r="E23" t="s">
        <v>2609</v>
      </c>
    </row>
    <row r="24" spans="2:5" x14ac:dyDescent="0.2">
      <c r="B24" t="s">
        <v>2152</v>
      </c>
      <c r="C24" t="s">
        <v>2185</v>
      </c>
      <c r="D24" t="s">
        <v>2255</v>
      </c>
      <c r="E24" t="s">
        <v>2610</v>
      </c>
    </row>
    <row r="25" spans="2:5" x14ac:dyDescent="0.2">
      <c r="B25">
        <v>0</v>
      </c>
      <c r="C25">
        <v>0</v>
      </c>
      <c r="D25">
        <v>0</v>
      </c>
      <c r="E25">
        <v>0</v>
      </c>
    </row>
    <row r="26" spans="2:5" x14ac:dyDescent="0.2">
      <c r="B26" t="s">
        <v>2153</v>
      </c>
      <c r="C26" t="s">
        <v>2186</v>
      </c>
      <c r="D26" t="s">
        <v>2256</v>
      </c>
      <c r="E26" t="s">
        <v>2611</v>
      </c>
    </row>
    <row r="27" spans="2:5" x14ac:dyDescent="0.2">
      <c r="B27" t="s">
        <v>2154</v>
      </c>
      <c r="C27" t="s">
        <v>2187</v>
      </c>
      <c r="D27" t="s">
        <v>2257</v>
      </c>
      <c r="E27" t="s">
        <v>2612</v>
      </c>
    </row>
    <row r="28" spans="2:5" x14ac:dyDescent="0.2">
      <c r="B28">
        <v>0</v>
      </c>
      <c r="C28">
        <v>0</v>
      </c>
      <c r="D28">
        <v>0</v>
      </c>
      <c r="E28">
        <v>0</v>
      </c>
    </row>
    <row r="29" spans="2:5" x14ac:dyDescent="0.2">
      <c r="B29" t="s">
        <v>2155</v>
      </c>
      <c r="C29" t="s">
        <v>2188</v>
      </c>
      <c r="D29" t="s">
        <v>2258</v>
      </c>
      <c r="E29" t="s">
        <v>2613</v>
      </c>
    </row>
    <row r="30" spans="2:5" x14ac:dyDescent="0.2">
      <c r="B30" t="s">
        <v>2156</v>
      </c>
      <c r="C30" t="s">
        <v>2189</v>
      </c>
      <c r="D30" t="s">
        <v>2259</v>
      </c>
      <c r="E30" t="s">
        <v>2614</v>
      </c>
    </row>
    <row r="31" spans="2:5" x14ac:dyDescent="0.2">
      <c r="B31">
        <v>0</v>
      </c>
      <c r="C31">
        <v>0</v>
      </c>
      <c r="D31">
        <v>0</v>
      </c>
      <c r="E31">
        <v>0</v>
      </c>
    </row>
    <row r="32" spans="2:5" x14ac:dyDescent="0.2">
      <c r="B32" t="s">
        <v>2157</v>
      </c>
      <c r="C32" t="s">
        <v>2190</v>
      </c>
      <c r="D32" t="s">
        <v>2260</v>
      </c>
      <c r="E32" t="s">
        <v>2615</v>
      </c>
    </row>
    <row r="33" spans="2:5" x14ac:dyDescent="0.2">
      <c r="B33" t="s">
        <v>2158</v>
      </c>
      <c r="C33" t="s">
        <v>2191</v>
      </c>
      <c r="D33" t="s">
        <v>2261</v>
      </c>
      <c r="E33" t="s">
        <v>2616</v>
      </c>
    </row>
    <row r="34" spans="2:5" x14ac:dyDescent="0.2">
      <c r="B34">
        <v>0</v>
      </c>
      <c r="C34">
        <v>0</v>
      </c>
      <c r="D34">
        <v>0</v>
      </c>
      <c r="E34">
        <v>0</v>
      </c>
    </row>
    <row r="35" spans="2:5" x14ac:dyDescent="0.2">
      <c r="B35" t="s">
        <v>2159</v>
      </c>
      <c r="C35" t="s">
        <v>2192</v>
      </c>
      <c r="D35" t="s">
        <v>2262</v>
      </c>
      <c r="E35" t="s">
        <v>2617</v>
      </c>
    </row>
    <row r="36" spans="2:5" x14ac:dyDescent="0.2">
      <c r="B36" t="s">
        <v>2160</v>
      </c>
      <c r="C36" t="s">
        <v>2193</v>
      </c>
      <c r="D36" t="s">
        <v>2263</v>
      </c>
      <c r="E36" t="s">
        <v>2144</v>
      </c>
    </row>
    <row r="37" spans="2:5" x14ac:dyDescent="0.2">
      <c r="B37">
        <v>559021</v>
      </c>
      <c r="C37">
        <v>0</v>
      </c>
      <c r="D37">
        <v>0</v>
      </c>
      <c r="E37">
        <v>0</v>
      </c>
    </row>
    <row r="38" spans="2:5" x14ac:dyDescent="0.2">
      <c r="B38" t="s">
        <v>2161</v>
      </c>
      <c r="C38" t="s">
        <v>2194</v>
      </c>
      <c r="D38" t="s">
        <v>2264</v>
      </c>
      <c r="E38" t="s">
        <v>2618</v>
      </c>
    </row>
    <row r="39" spans="2:5" x14ac:dyDescent="0.2">
      <c r="B39" t="s">
        <v>2162</v>
      </c>
      <c r="C39" t="s">
        <v>2195</v>
      </c>
      <c r="D39" t="s">
        <v>2265</v>
      </c>
      <c r="E39" t="s">
        <v>2619</v>
      </c>
    </row>
    <row r="40" spans="2:5" x14ac:dyDescent="0.2">
      <c r="B40">
        <v>0</v>
      </c>
      <c r="C40">
        <v>0</v>
      </c>
      <c r="D40">
        <v>0</v>
      </c>
      <c r="E40">
        <v>0</v>
      </c>
    </row>
    <row r="41" spans="2:5" x14ac:dyDescent="0.2">
      <c r="B41" t="s">
        <v>2163</v>
      </c>
      <c r="C41" t="s">
        <v>2196</v>
      </c>
      <c r="D41" t="s">
        <v>2266</v>
      </c>
      <c r="E41" t="s">
        <v>2620</v>
      </c>
    </row>
    <row r="42" spans="2:5" x14ac:dyDescent="0.2">
      <c r="B42" t="s">
        <v>2164</v>
      </c>
      <c r="C42" t="s">
        <v>2197</v>
      </c>
      <c r="D42" t="s">
        <v>2178</v>
      </c>
      <c r="E42" t="s">
        <v>2621</v>
      </c>
    </row>
    <row r="43" spans="2:5" x14ac:dyDescent="0.2">
      <c r="B43">
        <v>0</v>
      </c>
      <c r="C43">
        <v>0</v>
      </c>
      <c r="D43">
        <v>0</v>
      </c>
      <c r="E43">
        <v>0</v>
      </c>
    </row>
    <row r="44" spans="2:5" x14ac:dyDescent="0.2">
      <c r="B44" t="s">
        <v>2165</v>
      </c>
      <c r="C44" t="s">
        <v>2198</v>
      </c>
      <c r="D44" t="s">
        <v>2267</v>
      </c>
      <c r="E44" t="s">
        <v>2622</v>
      </c>
    </row>
    <row r="45" spans="2:5" x14ac:dyDescent="0.2">
      <c r="B45" t="s">
        <v>2166</v>
      </c>
      <c r="C45" t="s">
        <v>2199</v>
      </c>
      <c r="D45" t="s">
        <v>2156</v>
      </c>
      <c r="E45" t="s">
        <v>2623</v>
      </c>
    </row>
    <row r="46" spans="2:5" x14ac:dyDescent="0.2">
      <c r="B46">
        <v>1600975</v>
      </c>
      <c r="C46">
        <v>0</v>
      </c>
      <c r="D46">
        <v>29718</v>
      </c>
      <c r="E46">
        <v>0</v>
      </c>
    </row>
    <row r="47" spans="2:5" x14ac:dyDescent="0.2">
      <c r="B47" t="s">
        <v>2167</v>
      </c>
      <c r="C47" t="s">
        <v>2200</v>
      </c>
      <c r="D47" t="s">
        <v>2268</v>
      </c>
      <c r="E47" t="s">
        <v>2624</v>
      </c>
    </row>
    <row r="48" spans="2:5" x14ac:dyDescent="0.2">
      <c r="B48" t="s">
        <v>2168</v>
      </c>
      <c r="C48" t="s">
        <v>2201</v>
      </c>
      <c r="D48" t="s">
        <v>2158</v>
      </c>
      <c r="E48" t="s">
        <v>2625</v>
      </c>
    </row>
    <row r="49" spans="2:5" x14ac:dyDescent="0.2">
      <c r="B49">
        <v>0</v>
      </c>
      <c r="C49">
        <v>0</v>
      </c>
      <c r="D49">
        <v>0</v>
      </c>
      <c r="E49">
        <v>0</v>
      </c>
    </row>
    <row r="50" spans="2:5" x14ac:dyDescent="0.2">
      <c r="B50" t="s">
        <v>2169</v>
      </c>
      <c r="C50" t="s">
        <v>2202</v>
      </c>
      <c r="D50" t="s">
        <v>2269</v>
      </c>
      <c r="E50" t="s">
        <v>2626</v>
      </c>
    </row>
    <row r="51" spans="2:5" x14ac:dyDescent="0.2">
      <c r="B51" t="s">
        <v>2170</v>
      </c>
      <c r="C51" t="s">
        <v>2203</v>
      </c>
      <c r="D51" t="s">
        <v>2160</v>
      </c>
      <c r="E51" t="s">
        <v>2627</v>
      </c>
    </row>
    <row r="52" spans="2:5" x14ac:dyDescent="0.2">
      <c r="B52">
        <v>4874</v>
      </c>
      <c r="C52">
        <v>0</v>
      </c>
      <c r="D52">
        <v>0</v>
      </c>
      <c r="E52">
        <v>0</v>
      </c>
    </row>
    <row r="53" spans="2:5" x14ac:dyDescent="0.2">
      <c r="B53" t="s">
        <v>2171</v>
      </c>
      <c r="C53" t="s">
        <v>2204</v>
      </c>
      <c r="D53" t="s">
        <v>2270</v>
      </c>
      <c r="E53" t="s">
        <v>2628</v>
      </c>
    </row>
    <row r="54" spans="2:5" x14ac:dyDescent="0.2">
      <c r="B54" t="s">
        <v>2172</v>
      </c>
      <c r="C54" t="s">
        <v>2205</v>
      </c>
      <c r="D54" t="s">
        <v>2162</v>
      </c>
      <c r="E54" t="s">
        <v>2629</v>
      </c>
    </row>
    <row r="55" spans="2:5" x14ac:dyDescent="0.2">
      <c r="B55">
        <v>0</v>
      </c>
      <c r="C55">
        <v>0</v>
      </c>
      <c r="D55">
        <v>0</v>
      </c>
      <c r="E55">
        <v>0</v>
      </c>
    </row>
    <row r="56" spans="2:5" x14ac:dyDescent="0.2">
      <c r="B56" t="s">
        <v>2173</v>
      </c>
      <c r="C56" t="s">
        <v>2206</v>
      </c>
      <c r="D56" t="s">
        <v>2271</v>
      </c>
      <c r="E56" t="s">
        <v>2630</v>
      </c>
    </row>
    <row r="57" spans="2:5" x14ac:dyDescent="0.2">
      <c r="B57" t="s">
        <v>2174</v>
      </c>
      <c r="C57" t="s">
        <v>2207</v>
      </c>
      <c r="D57" t="s">
        <v>2164</v>
      </c>
      <c r="E57" t="s">
        <v>2631</v>
      </c>
    </row>
    <row r="58" spans="2:5" x14ac:dyDescent="0.2">
      <c r="B58">
        <v>0</v>
      </c>
      <c r="C58">
        <v>0</v>
      </c>
      <c r="D58">
        <v>0</v>
      </c>
      <c r="E58">
        <v>0</v>
      </c>
    </row>
    <row r="59" spans="2:5" x14ac:dyDescent="0.2">
      <c r="B59" t="s">
        <v>2175</v>
      </c>
      <c r="C59" t="s">
        <v>2208</v>
      </c>
      <c r="D59" t="s">
        <v>2272</v>
      </c>
      <c r="E59" t="s">
        <v>2632</v>
      </c>
    </row>
    <row r="60" spans="2:5" x14ac:dyDescent="0.2">
      <c r="C60" t="s">
        <v>2209</v>
      </c>
      <c r="D60" t="s">
        <v>2166</v>
      </c>
      <c r="E60" t="s">
        <v>2633</v>
      </c>
    </row>
    <row r="61" spans="2:5" x14ac:dyDescent="0.2">
      <c r="C61">
        <v>0</v>
      </c>
      <c r="D61">
        <v>0</v>
      </c>
      <c r="E61">
        <v>0</v>
      </c>
    </row>
    <row r="62" spans="2:5" x14ac:dyDescent="0.2">
      <c r="C62" t="s">
        <v>2210</v>
      </c>
      <c r="D62" t="s">
        <v>2273</v>
      </c>
      <c r="E62" t="s">
        <v>2634</v>
      </c>
    </row>
    <row r="63" spans="2:5" x14ac:dyDescent="0.2">
      <c r="C63" t="s">
        <v>2211</v>
      </c>
      <c r="D63" t="s">
        <v>2168</v>
      </c>
      <c r="E63" t="s">
        <v>2146</v>
      </c>
    </row>
    <row r="64" spans="2:5" x14ac:dyDescent="0.2">
      <c r="C64">
        <v>0</v>
      </c>
      <c r="D64">
        <v>0</v>
      </c>
      <c r="E64">
        <v>2649190</v>
      </c>
    </row>
    <row r="65" spans="3:5" x14ac:dyDescent="0.2">
      <c r="C65" t="s">
        <v>2212</v>
      </c>
      <c r="D65" t="s">
        <v>2274</v>
      </c>
      <c r="E65" t="s">
        <v>2635</v>
      </c>
    </row>
    <row r="66" spans="3:5" x14ac:dyDescent="0.2">
      <c r="C66" t="s">
        <v>2213</v>
      </c>
      <c r="D66" t="s">
        <v>2170</v>
      </c>
      <c r="E66" t="s">
        <v>2636</v>
      </c>
    </row>
    <row r="67" spans="3:5" x14ac:dyDescent="0.2">
      <c r="C67">
        <v>0</v>
      </c>
      <c r="D67">
        <v>0</v>
      </c>
      <c r="E67">
        <v>997659</v>
      </c>
    </row>
    <row r="68" spans="3:5" x14ac:dyDescent="0.2">
      <c r="C68" t="s">
        <v>2214</v>
      </c>
      <c r="D68" t="s">
        <v>2275</v>
      </c>
      <c r="E68" t="s">
        <v>2637</v>
      </c>
    </row>
    <row r="69" spans="3:5" x14ac:dyDescent="0.2">
      <c r="C69" t="s">
        <v>2215</v>
      </c>
      <c r="D69" t="s">
        <v>2172</v>
      </c>
      <c r="E69" t="s">
        <v>2638</v>
      </c>
    </row>
    <row r="70" spans="3:5" x14ac:dyDescent="0.2">
      <c r="C70">
        <v>0</v>
      </c>
      <c r="D70">
        <v>1838827</v>
      </c>
      <c r="E70">
        <v>707256</v>
      </c>
    </row>
    <row r="71" spans="3:5" x14ac:dyDescent="0.2">
      <c r="C71" t="s">
        <v>2216</v>
      </c>
      <c r="D71" t="s">
        <v>2276</v>
      </c>
      <c r="E71" t="s">
        <v>2639</v>
      </c>
    </row>
    <row r="72" spans="3:5" x14ac:dyDescent="0.2">
      <c r="C72" t="s">
        <v>2217</v>
      </c>
      <c r="D72" t="s">
        <v>2185</v>
      </c>
      <c r="E72" t="s">
        <v>2640</v>
      </c>
    </row>
    <row r="73" spans="3:5" x14ac:dyDescent="0.2">
      <c r="C73">
        <v>0</v>
      </c>
      <c r="D73">
        <v>0</v>
      </c>
      <c r="E73">
        <v>26777</v>
      </c>
    </row>
    <row r="74" spans="3:5" x14ac:dyDescent="0.2">
      <c r="C74" t="s">
        <v>2218</v>
      </c>
      <c r="D74" t="s">
        <v>2277</v>
      </c>
      <c r="E74" t="s">
        <v>2641</v>
      </c>
    </row>
    <row r="75" spans="3:5" x14ac:dyDescent="0.2">
      <c r="C75" t="s">
        <v>2219</v>
      </c>
      <c r="D75" t="s">
        <v>2187</v>
      </c>
      <c r="E75" t="s">
        <v>2642</v>
      </c>
    </row>
    <row r="76" spans="3:5" x14ac:dyDescent="0.2">
      <c r="C76">
        <v>0</v>
      </c>
      <c r="D76">
        <v>0</v>
      </c>
      <c r="E76">
        <v>1740</v>
      </c>
    </row>
    <row r="77" spans="3:5" x14ac:dyDescent="0.2">
      <c r="C77" t="s">
        <v>2220</v>
      </c>
      <c r="D77" t="s">
        <v>2278</v>
      </c>
      <c r="E77" t="s">
        <v>2643</v>
      </c>
    </row>
    <row r="78" spans="3:5" x14ac:dyDescent="0.2">
      <c r="C78" t="s">
        <v>2221</v>
      </c>
      <c r="D78" t="s">
        <v>2189</v>
      </c>
      <c r="E78" t="s">
        <v>2644</v>
      </c>
    </row>
    <row r="79" spans="3:5" x14ac:dyDescent="0.2">
      <c r="C79">
        <v>0</v>
      </c>
      <c r="D79">
        <v>0</v>
      </c>
      <c r="E79">
        <v>746</v>
      </c>
    </row>
    <row r="80" spans="3:5" x14ac:dyDescent="0.2">
      <c r="C80" t="s">
        <v>2222</v>
      </c>
      <c r="D80" t="s">
        <v>2279</v>
      </c>
      <c r="E80" t="s">
        <v>2645</v>
      </c>
    </row>
    <row r="81" spans="3:5" x14ac:dyDescent="0.2">
      <c r="C81" t="s">
        <v>2223</v>
      </c>
      <c r="D81" t="s">
        <v>2280</v>
      </c>
      <c r="E81" t="s">
        <v>2646</v>
      </c>
    </row>
    <row r="82" spans="3:5" x14ac:dyDescent="0.2">
      <c r="C82">
        <v>0</v>
      </c>
      <c r="D82">
        <v>0</v>
      </c>
      <c r="E82">
        <v>847</v>
      </c>
    </row>
    <row r="83" spans="3:5" x14ac:dyDescent="0.2">
      <c r="C83" t="s">
        <v>2224</v>
      </c>
      <c r="D83" t="s">
        <v>2281</v>
      </c>
      <c r="E83" t="s">
        <v>2647</v>
      </c>
    </row>
    <row r="84" spans="3:5" x14ac:dyDescent="0.2">
      <c r="C84" t="s">
        <v>2225</v>
      </c>
      <c r="D84" t="s">
        <v>2174</v>
      </c>
      <c r="E84" t="s">
        <v>2648</v>
      </c>
    </row>
    <row r="85" spans="3:5" x14ac:dyDescent="0.2">
      <c r="C85">
        <v>0</v>
      </c>
      <c r="D85">
        <v>4069</v>
      </c>
      <c r="E85">
        <v>0</v>
      </c>
    </row>
    <row r="86" spans="3:5" x14ac:dyDescent="0.2">
      <c r="C86" t="s">
        <v>2226</v>
      </c>
      <c r="D86" t="s">
        <v>2282</v>
      </c>
      <c r="E86" t="s">
        <v>2649</v>
      </c>
    </row>
    <row r="87" spans="3:5" x14ac:dyDescent="0.2">
      <c r="C87" t="s">
        <v>2227</v>
      </c>
      <c r="D87" t="s">
        <v>2283</v>
      </c>
      <c r="E87" t="s">
        <v>2650</v>
      </c>
    </row>
    <row r="88" spans="3:5" x14ac:dyDescent="0.2">
      <c r="C88">
        <v>0</v>
      </c>
      <c r="D88">
        <v>0</v>
      </c>
      <c r="E88">
        <v>4117943</v>
      </c>
    </row>
    <row r="89" spans="3:5" x14ac:dyDescent="0.2">
      <c r="C89" t="s">
        <v>2228</v>
      </c>
      <c r="D89" t="s">
        <v>2284</v>
      </c>
      <c r="E89" t="s">
        <v>2651</v>
      </c>
    </row>
    <row r="90" spans="3:5" x14ac:dyDescent="0.2">
      <c r="C90" t="s">
        <v>2229</v>
      </c>
      <c r="D90" t="s">
        <v>2221</v>
      </c>
      <c r="E90" t="s">
        <v>2148</v>
      </c>
    </row>
    <row r="91" spans="3:5" x14ac:dyDescent="0.2">
      <c r="C91">
        <v>0</v>
      </c>
      <c r="D91">
        <v>16713</v>
      </c>
      <c r="E91">
        <v>0</v>
      </c>
    </row>
    <row r="92" spans="3:5" x14ac:dyDescent="0.2">
      <c r="C92" t="s">
        <v>2230</v>
      </c>
      <c r="D92" t="s">
        <v>2285</v>
      </c>
      <c r="E92" t="s">
        <v>2652</v>
      </c>
    </row>
    <row r="93" spans="3:5" x14ac:dyDescent="0.2">
      <c r="C93" t="s">
        <v>2231</v>
      </c>
      <c r="D93" t="s">
        <v>2223</v>
      </c>
      <c r="E93" t="s">
        <v>2653</v>
      </c>
    </row>
    <row r="94" spans="3:5" x14ac:dyDescent="0.2">
      <c r="C94">
        <v>0</v>
      </c>
      <c r="D94">
        <v>0</v>
      </c>
      <c r="E94">
        <v>0</v>
      </c>
    </row>
    <row r="95" spans="3:5" x14ac:dyDescent="0.2">
      <c r="C95" t="s">
        <v>2232</v>
      </c>
      <c r="D95" t="s">
        <v>2286</v>
      </c>
      <c r="E95" t="s">
        <v>2654</v>
      </c>
    </row>
    <row r="96" spans="3:5" x14ac:dyDescent="0.2">
      <c r="C96" t="s">
        <v>2233</v>
      </c>
      <c r="D96" t="s">
        <v>2229</v>
      </c>
      <c r="E96" t="s">
        <v>2655</v>
      </c>
    </row>
    <row r="97" spans="3:5" x14ac:dyDescent="0.2">
      <c r="C97">
        <v>0</v>
      </c>
      <c r="D97">
        <v>0</v>
      </c>
      <c r="E97">
        <v>0</v>
      </c>
    </row>
    <row r="98" spans="3:5" x14ac:dyDescent="0.2">
      <c r="C98" t="s">
        <v>2234</v>
      </c>
      <c r="D98" t="s">
        <v>2287</v>
      </c>
      <c r="E98" t="s">
        <v>2656</v>
      </c>
    </row>
    <row r="99" spans="3:5" x14ac:dyDescent="0.2">
      <c r="C99" t="s">
        <v>2235</v>
      </c>
      <c r="D99" t="s">
        <v>2231</v>
      </c>
      <c r="E99" t="s">
        <v>2657</v>
      </c>
    </row>
    <row r="100" spans="3:5" x14ac:dyDescent="0.2">
      <c r="C100">
        <v>0</v>
      </c>
      <c r="D100">
        <v>0</v>
      </c>
      <c r="E100">
        <v>0</v>
      </c>
    </row>
    <row r="101" spans="3:5" x14ac:dyDescent="0.2">
      <c r="C101" t="s">
        <v>2236</v>
      </c>
      <c r="D101" t="s">
        <v>2288</v>
      </c>
      <c r="E101" t="s">
        <v>2658</v>
      </c>
    </row>
    <row r="102" spans="3:5" x14ac:dyDescent="0.2">
      <c r="C102" t="s">
        <v>2237</v>
      </c>
      <c r="D102" t="s">
        <v>2233</v>
      </c>
      <c r="E102" t="s">
        <v>2659</v>
      </c>
    </row>
    <row r="103" spans="3:5" x14ac:dyDescent="0.2">
      <c r="C103">
        <v>0</v>
      </c>
      <c r="D103">
        <v>0</v>
      </c>
      <c r="E103">
        <v>0</v>
      </c>
    </row>
    <row r="104" spans="3:5" x14ac:dyDescent="0.2">
      <c r="C104" t="s">
        <v>2238</v>
      </c>
      <c r="D104" t="s">
        <v>2289</v>
      </c>
      <c r="E104" t="s">
        <v>2660</v>
      </c>
    </row>
    <row r="105" spans="3:5" x14ac:dyDescent="0.2">
      <c r="C105" t="s">
        <v>2239</v>
      </c>
      <c r="D105" t="s">
        <v>2235</v>
      </c>
      <c r="E105" t="s">
        <v>2661</v>
      </c>
    </row>
    <row r="106" spans="3:5" x14ac:dyDescent="0.2">
      <c r="C106">
        <v>0</v>
      </c>
      <c r="D106">
        <v>0</v>
      </c>
      <c r="E106">
        <v>0</v>
      </c>
    </row>
    <row r="107" spans="3:5" x14ac:dyDescent="0.2">
      <c r="C107" t="s">
        <v>2240</v>
      </c>
      <c r="D107" t="s">
        <v>2290</v>
      </c>
      <c r="E107" t="s">
        <v>2662</v>
      </c>
    </row>
    <row r="108" spans="3:5" x14ac:dyDescent="0.2">
      <c r="C108" t="s">
        <v>2241</v>
      </c>
      <c r="D108" t="s">
        <v>2237</v>
      </c>
      <c r="E108" t="s">
        <v>2663</v>
      </c>
    </row>
    <row r="109" spans="3:5" x14ac:dyDescent="0.2">
      <c r="C109">
        <v>0</v>
      </c>
      <c r="D109">
        <v>0</v>
      </c>
      <c r="E109">
        <v>0</v>
      </c>
    </row>
    <row r="110" spans="3:5" x14ac:dyDescent="0.2">
      <c r="C110" t="s">
        <v>2242</v>
      </c>
      <c r="D110" t="s">
        <v>2291</v>
      </c>
      <c r="E110" t="s">
        <v>2664</v>
      </c>
    </row>
    <row r="111" spans="3:5" x14ac:dyDescent="0.2">
      <c r="C111" t="s">
        <v>2243</v>
      </c>
      <c r="D111" t="s">
        <v>2239</v>
      </c>
      <c r="E111" t="s">
        <v>2665</v>
      </c>
    </row>
    <row r="112" spans="3:5" x14ac:dyDescent="0.2">
      <c r="C112">
        <v>4677941</v>
      </c>
      <c r="D112">
        <v>0</v>
      </c>
      <c r="E112">
        <v>0</v>
      </c>
    </row>
    <row r="113" spans="3:5" x14ac:dyDescent="0.2">
      <c r="C113" t="s">
        <v>2244</v>
      </c>
      <c r="D113" t="s">
        <v>2292</v>
      </c>
      <c r="E113" t="s">
        <v>2666</v>
      </c>
    </row>
    <row r="114" spans="3:5" x14ac:dyDescent="0.2">
      <c r="D114" t="s">
        <v>2293</v>
      </c>
      <c r="E114" t="s">
        <v>2667</v>
      </c>
    </row>
    <row r="115" spans="3:5" x14ac:dyDescent="0.2">
      <c r="D115">
        <v>0</v>
      </c>
      <c r="E115">
        <v>0</v>
      </c>
    </row>
    <row r="116" spans="3:5" x14ac:dyDescent="0.2">
      <c r="D116" t="s">
        <v>2294</v>
      </c>
      <c r="E116" t="s">
        <v>2668</v>
      </c>
    </row>
    <row r="117" spans="3:5" x14ac:dyDescent="0.2">
      <c r="D117" t="s">
        <v>2295</v>
      </c>
      <c r="E117" t="s">
        <v>2150</v>
      </c>
    </row>
    <row r="118" spans="3:5" x14ac:dyDescent="0.2">
      <c r="D118">
        <v>0</v>
      </c>
      <c r="E118">
        <v>0</v>
      </c>
    </row>
    <row r="119" spans="3:5" x14ac:dyDescent="0.2">
      <c r="D119" t="s">
        <v>2296</v>
      </c>
      <c r="E119" t="s">
        <v>2669</v>
      </c>
    </row>
    <row r="120" spans="3:5" x14ac:dyDescent="0.2">
      <c r="D120" t="s">
        <v>2243</v>
      </c>
      <c r="E120" t="s">
        <v>2670</v>
      </c>
    </row>
    <row r="121" spans="3:5" x14ac:dyDescent="0.2">
      <c r="D121">
        <v>0</v>
      </c>
      <c r="E121">
        <v>0</v>
      </c>
    </row>
    <row r="122" spans="3:5" x14ac:dyDescent="0.2">
      <c r="D122" t="s">
        <v>2297</v>
      </c>
      <c r="E122" t="s">
        <v>2671</v>
      </c>
    </row>
    <row r="123" spans="3:5" x14ac:dyDescent="0.2">
      <c r="D123" t="s">
        <v>2298</v>
      </c>
      <c r="E123" t="s">
        <v>2672</v>
      </c>
    </row>
    <row r="124" spans="3:5" x14ac:dyDescent="0.2">
      <c r="D124">
        <v>0</v>
      </c>
      <c r="E124">
        <v>0</v>
      </c>
    </row>
    <row r="125" spans="3:5" x14ac:dyDescent="0.2">
      <c r="D125" t="s">
        <v>2299</v>
      </c>
      <c r="E125" t="s">
        <v>2673</v>
      </c>
    </row>
    <row r="126" spans="3:5" x14ac:dyDescent="0.2">
      <c r="D126" t="s">
        <v>2300</v>
      </c>
      <c r="E126" t="s">
        <v>2674</v>
      </c>
    </row>
    <row r="127" spans="3:5" x14ac:dyDescent="0.2">
      <c r="D127">
        <v>0</v>
      </c>
      <c r="E127">
        <v>0</v>
      </c>
    </row>
    <row r="128" spans="3:5" x14ac:dyDescent="0.2">
      <c r="D128" t="s">
        <v>2301</v>
      </c>
      <c r="E128" t="s">
        <v>2675</v>
      </c>
    </row>
    <row r="129" spans="4:5" x14ac:dyDescent="0.2">
      <c r="D129" t="s">
        <v>2302</v>
      </c>
      <c r="E129" t="s">
        <v>2676</v>
      </c>
    </row>
    <row r="130" spans="4:5" x14ac:dyDescent="0.2">
      <c r="D130">
        <v>0</v>
      </c>
      <c r="E130">
        <v>0</v>
      </c>
    </row>
    <row r="131" spans="4:5" x14ac:dyDescent="0.2">
      <c r="D131" t="s">
        <v>2303</v>
      </c>
      <c r="E131" t="s">
        <v>2677</v>
      </c>
    </row>
    <row r="132" spans="4:5" x14ac:dyDescent="0.2">
      <c r="D132" t="s">
        <v>2304</v>
      </c>
      <c r="E132" t="s">
        <v>2678</v>
      </c>
    </row>
    <row r="133" spans="4:5" x14ac:dyDescent="0.2">
      <c r="D133">
        <v>0</v>
      </c>
      <c r="E133">
        <v>0</v>
      </c>
    </row>
    <row r="134" spans="4:5" x14ac:dyDescent="0.2">
      <c r="D134" t="s">
        <v>2305</v>
      </c>
      <c r="E134" t="s">
        <v>2679</v>
      </c>
    </row>
    <row r="135" spans="4:5" x14ac:dyDescent="0.2">
      <c r="D135" t="s">
        <v>2306</v>
      </c>
      <c r="E135" t="s">
        <v>2680</v>
      </c>
    </row>
    <row r="136" spans="4:5" x14ac:dyDescent="0.2">
      <c r="D136">
        <v>0</v>
      </c>
      <c r="E136">
        <v>0</v>
      </c>
    </row>
    <row r="137" spans="4:5" x14ac:dyDescent="0.2">
      <c r="D137" t="s">
        <v>2307</v>
      </c>
      <c r="E137" t="s">
        <v>2681</v>
      </c>
    </row>
    <row r="138" spans="4:5" x14ac:dyDescent="0.2">
      <c r="D138" t="s">
        <v>2308</v>
      </c>
      <c r="E138" t="s">
        <v>2682</v>
      </c>
    </row>
    <row r="139" spans="4:5" x14ac:dyDescent="0.2">
      <c r="D139">
        <v>0</v>
      </c>
      <c r="E139">
        <v>0</v>
      </c>
    </row>
    <row r="140" spans="4:5" x14ac:dyDescent="0.2">
      <c r="D140" t="s">
        <v>2309</v>
      </c>
      <c r="E140" t="s">
        <v>2683</v>
      </c>
    </row>
    <row r="141" spans="4:5" x14ac:dyDescent="0.2">
      <c r="D141" t="s">
        <v>2310</v>
      </c>
      <c r="E141" t="s">
        <v>2684</v>
      </c>
    </row>
    <row r="142" spans="4:5" x14ac:dyDescent="0.2">
      <c r="D142">
        <v>0</v>
      </c>
      <c r="E142">
        <v>0</v>
      </c>
    </row>
    <row r="143" spans="4:5" x14ac:dyDescent="0.2">
      <c r="D143" t="s">
        <v>2311</v>
      </c>
      <c r="E143" t="s">
        <v>2685</v>
      </c>
    </row>
    <row r="144" spans="4:5" x14ac:dyDescent="0.2">
      <c r="D144" t="s">
        <v>2312</v>
      </c>
      <c r="E144" t="s">
        <v>2152</v>
      </c>
    </row>
    <row r="145" spans="4:5" x14ac:dyDescent="0.2">
      <c r="D145">
        <v>0</v>
      </c>
      <c r="E145">
        <v>0</v>
      </c>
    </row>
    <row r="146" spans="4:5" x14ac:dyDescent="0.2">
      <c r="D146" t="s">
        <v>2313</v>
      </c>
      <c r="E146" t="s">
        <v>2686</v>
      </c>
    </row>
    <row r="147" spans="4:5" x14ac:dyDescent="0.2">
      <c r="D147" t="s">
        <v>2314</v>
      </c>
      <c r="E147" t="s">
        <v>2687</v>
      </c>
    </row>
    <row r="148" spans="4:5" x14ac:dyDescent="0.2">
      <c r="D148">
        <v>0</v>
      </c>
      <c r="E148">
        <v>0</v>
      </c>
    </row>
    <row r="149" spans="4:5" x14ac:dyDescent="0.2">
      <c r="D149" t="s">
        <v>2315</v>
      </c>
      <c r="E149" t="s">
        <v>2688</v>
      </c>
    </row>
    <row r="150" spans="4:5" x14ac:dyDescent="0.2">
      <c r="D150" t="s">
        <v>2316</v>
      </c>
      <c r="E150" t="s">
        <v>2689</v>
      </c>
    </row>
    <row r="151" spans="4:5" x14ac:dyDescent="0.2">
      <c r="D151">
        <v>0</v>
      </c>
      <c r="E151">
        <v>0</v>
      </c>
    </row>
    <row r="152" spans="4:5" x14ac:dyDescent="0.2">
      <c r="D152" t="s">
        <v>2317</v>
      </c>
      <c r="E152" t="s">
        <v>2690</v>
      </c>
    </row>
    <row r="153" spans="4:5" x14ac:dyDescent="0.2">
      <c r="D153" t="s">
        <v>2318</v>
      </c>
      <c r="E153" t="s">
        <v>2691</v>
      </c>
    </row>
    <row r="154" spans="4:5" x14ac:dyDescent="0.2">
      <c r="D154">
        <v>0</v>
      </c>
      <c r="E154">
        <v>0</v>
      </c>
    </row>
    <row r="155" spans="4:5" x14ac:dyDescent="0.2">
      <c r="D155" t="s">
        <v>2319</v>
      </c>
      <c r="E155" t="s">
        <v>2692</v>
      </c>
    </row>
    <row r="156" spans="4:5" x14ac:dyDescent="0.2">
      <c r="D156" t="s">
        <v>2320</v>
      </c>
      <c r="E156" t="s">
        <v>2693</v>
      </c>
    </row>
    <row r="157" spans="4:5" x14ac:dyDescent="0.2">
      <c r="D157">
        <v>0</v>
      </c>
      <c r="E157">
        <v>0</v>
      </c>
    </row>
    <row r="158" spans="4:5" x14ac:dyDescent="0.2">
      <c r="D158" t="s">
        <v>2321</v>
      </c>
      <c r="E158" t="s">
        <v>2694</v>
      </c>
    </row>
    <row r="159" spans="4:5" x14ac:dyDescent="0.2">
      <c r="D159" t="s">
        <v>2322</v>
      </c>
      <c r="E159" t="s">
        <v>2695</v>
      </c>
    </row>
    <row r="160" spans="4:5" x14ac:dyDescent="0.2">
      <c r="D160">
        <v>23695</v>
      </c>
      <c r="E160">
        <v>0</v>
      </c>
    </row>
    <row r="161" spans="4:5" x14ac:dyDescent="0.2">
      <c r="D161" t="s">
        <v>2323</v>
      </c>
      <c r="E161" t="s">
        <v>2696</v>
      </c>
    </row>
    <row r="162" spans="4:5" x14ac:dyDescent="0.2">
      <c r="D162" t="s">
        <v>2324</v>
      </c>
      <c r="E162" t="s">
        <v>2697</v>
      </c>
    </row>
    <row r="163" spans="4:5" x14ac:dyDescent="0.2">
      <c r="D163">
        <v>0</v>
      </c>
      <c r="E163">
        <v>0</v>
      </c>
    </row>
    <row r="164" spans="4:5" x14ac:dyDescent="0.2">
      <c r="D164" t="s">
        <v>2325</v>
      </c>
      <c r="E164" t="s">
        <v>2698</v>
      </c>
    </row>
    <row r="165" spans="4:5" x14ac:dyDescent="0.2">
      <c r="D165" t="s">
        <v>2326</v>
      </c>
      <c r="E165" t="s">
        <v>2699</v>
      </c>
    </row>
    <row r="166" spans="4:5" x14ac:dyDescent="0.2">
      <c r="D166">
        <v>15850532</v>
      </c>
      <c r="E166">
        <v>0</v>
      </c>
    </row>
    <row r="167" spans="4:5" x14ac:dyDescent="0.2">
      <c r="D167" t="s">
        <v>2327</v>
      </c>
      <c r="E167" t="s">
        <v>2700</v>
      </c>
    </row>
    <row r="168" spans="4:5" x14ac:dyDescent="0.2">
      <c r="D168" t="s">
        <v>2328</v>
      </c>
      <c r="E168" t="s">
        <v>2701</v>
      </c>
    </row>
    <row r="169" spans="4:5" x14ac:dyDescent="0.2">
      <c r="D169">
        <v>2240</v>
      </c>
      <c r="E169">
        <v>0</v>
      </c>
    </row>
    <row r="170" spans="4:5" x14ac:dyDescent="0.2">
      <c r="D170" t="s">
        <v>2329</v>
      </c>
      <c r="E170" t="s">
        <v>2702</v>
      </c>
    </row>
    <row r="171" spans="4:5" x14ac:dyDescent="0.2">
      <c r="D171" t="s">
        <v>2330</v>
      </c>
      <c r="E171" t="s">
        <v>2154</v>
      </c>
    </row>
    <row r="172" spans="4:5" x14ac:dyDescent="0.2">
      <c r="D172">
        <v>0</v>
      </c>
      <c r="E172">
        <v>0</v>
      </c>
    </row>
    <row r="173" spans="4:5" x14ac:dyDescent="0.2">
      <c r="D173" t="s">
        <v>2331</v>
      </c>
      <c r="E173" t="s">
        <v>2703</v>
      </c>
    </row>
    <row r="174" spans="4:5" x14ac:dyDescent="0.2">
      <c r="D174" t="s">
        <v>2332</v>
      </c>
      <c r="E174" t="s">
        <v>2704</v>
      </c>
    </row>
    <row r="175" spans="4:5" x14ac:dyDescent="0.2">
      <c r="D175">
        <v>0</v>
      </c>
      <c r="E175">
        <v>0</v>
      </c>
    </row>
    <row r="176" spans="4:5" x14ac:dyDescent="0.2">
      <c r="D176" t="s">
        <v>2333</v>
      </c>
      <c r="E176" t="s">
        <v>2705</v>
      </c>
    </row>
    <row r="177" spans="4:5" x14ac:dyDescent="0.2">
      <c r="D177" t="s">
        <v>2334</v>
      </c>
      <c r="E177" t="s">
        <v>2706</v>
      </c>
    </row>
    <row r="178" spans="4:5" x14ac:dyDescent="0.2">
      <c r="D178">
        <v>0</v>
      </c>
      <c r="E178">
        <v>0</v>
      </c>
    </row>
    <row r="179" spans="4:5" x14ac:dyDescent="0.2">
      <c r="D179" t="s">
        <v>2335</v>
      </c>
      <c r="E179" t="s">
        <v>2707</v>
      </c>
    </row>
    <row r="180" spans="4:5" x14ac:dyDescent="0.2">
      <c r="D180" t="s">
        <v>2336</v>
      </c>
      <c r="E180" t="s">
        <v>2708</v>
      </c>
    </row>
    <row r="181" spans="4:5" x14ac:dyDescent="0.2">
      <c r="D181">
        <v>0</v>
      </c>
      <c r="E181">
        <v>0</v>
      </c>
    </row>
    <row r="182" spans="4:5" x14ac:dyDescent="0.2">
      <c r="D182" t="s">
        <v>2337</v>
      </c>
      <c r="E182" t="s">
        <v>2709</v>
      </c>
    </row>
    <row r="183" spans="4:5" x14ac:dyDescent="0.2">
      <c r="D183" t="s">
        <v>2338</v>
      </c>
      <c r="E183" t="s">
        <v>2710</v>
      </c>
    </row>
    <row r="184" spans="4:5" x14ac:dyDescent="0.2">
      <c r="D184">
        <v>0</v>
      </c>
      <c r="E184">
        <v>0</v>
      </c>
    </row>
    <row r="185" spans="4:5" x14ac:dyDescent="0.2">
      <c r="D185" t="s">
        <v>2339</v>
      </c>
      <c r="E185" t="s">
        <v>2711</v>
      </c>
    </row>
    <row r="186" spans="4:5" x14ac:dyDescent="0.2">
      <c r="D186" t="s">
        <v>2340</v>
      </c>
      <c r="E186" t="s">
        <v>2712</v>
      </c>
    </row>
    <row r="187" spans="4:5" x14ac:dyDescent="0.2">
      <c r="D187">
        <v>0</v>
      </c>
      <c r="E187">
        <v>0</v>
      </c>
    </row>
    <row r="188" spans="4:5" x14ac:dyDescent="0.2">
      <c r="D188" t="s">
        <v>2341</v>
      </c>
      <c r="E188" t="s">
        <v>2713</v>
      </c>
    </row>
    <row r="189" spans="4:5" x14ac:dyDescent="0.2">
      <c r="D189" t="s">
        <v>2342</v>
      </c>
      <c r="E189" t="s">
        <v>2714</v>
      </c>
    </row>
    <row r="190" spans="4:5" x14ac:dyDescent="0.2">
      <c r="D190">
        <v>3452</v>
      </c>
      <c r="E190">
        <v>0</v>
      </c>
    </row>
    <row r="191" spans="4:5" x14ac:dyDescent="0.2">
      <c r="D191" t="s">
        <v>2343</v>
      </c>
      <c r="E191" t="s">
        <v>2715</v>
      </c>
    </row>
    <row r="192" spans="4:5" x14ac:dyDescent="0.2">
      <c r="D192" t="s">
        <v>2344</v>
      </c>
      <c r="E192" t="s">
        <v>2716</v>
      </c>
    </row>
    <row r="193" spans="4:5" x14ac:dyDescent="0.2">
      <c r="D193">
        <v>0</v>
      </c>
      <c r="E193">
        <v>0</v>
      </c>
    </row>
    <row r="194" spans="4:5" x14ac:dyDescent="0.2">
      <c r="D194" t="s">
        <v>2345</v>
      </c>
      <c r="E194" t="s">
        <v>2717</v>
      </c>
    </row>
    <row r="195" spans="4:5" x14ac:dyDescent="0.2">
      <c r="D195" t="s">
        <v>2346</v>
      </c>
      <c r="E195" t="s">
        <v>2718</v>
      </c>
    </row>
    <row r="196" spans="4:5" x14ac:dyDescent="0.2">
      <c r="D196">
        <v>0</v>
      </c>
      <c r="E196">
        <v>0</v>
      </c>
    </row>
    <row r="197" spans="4:5" x14ac:dyDescent="0.2">
      <c r="D197" t="s">
        <v>2347</v>
      </c>
      <c r="E197" t="s">
        <v>2719</v>
      </c>
    </row>
    <row r="198" spans="4:5" x14ac:dyDescent="0.2">
      <c r="D198" t="s">
        <v>2348</v>
      </c>
      <c r="E198" t="s">
        <v>2720</v>
      </c>
    </row>
    <row r="199" spans="4:5" x14ac:dyDescent="0.2">
      <c r="D199">
        <v>0</v>
      </c>
      <c r="E199">
        <v>0</v>
      </c>
    </row>
    <row r="200" spans="4:5" x14ac:dyDescent="0.2">
      <c r="D200" t="s">
        <v>2349</v>
      </c>
      <c r="E200" t="s">
        <v>2721</v>
      </c>
    </row>
    <row r="201" spans="4:5" x14ac:dyDescent="0.2">
      <c r="D201" t="s">
        <v>2350</v>
      </c>
      <c r="E201" t="s">
        <v>2722</v>
      </c>
    </row>
    <row r="202" spans="4:5" x14ac:dyDescent="0.2">
      <c r="D202">
        <v>1362812</v>
      </c>
      <c r="E202">
        <v>0</v>
      </c>
    </row>
    <row r="203" spans="4:5" x14ac:dyDescent="0.2">
      <c r="D203" t="s">
        <v>2351</v>
      </c>
      <c r="E203" t="s">
        <v>2723</v>
      </c>
    </row>
    <row r="204" spans="4:5" x14ac:dyDescent="0.2">
      <c r="D204" t="s">
        <v>2352</v>
      </c>
      <c r="E204" t="s">
        <v>2724</v>
      </c>
    </row>
    <row r="205" spans="4:5" x14ac:dyDescent="0.2">
      <c r="D205">
        <v>0</v>
      </c>
      <c r="E205">
        <v>0</v>
      </c>
    </row>
    <row r="206" spans="4:5" x14ac:dyDescent="0.2">
      <c r="D206" t="s">
        <v>2353</v>
      </c>
      <c r="E206" t="s">
        <v>2725</v>
      </c>
    </row>
    <row r="207" spans="4:5" x14ac:dyDescent="0.2">
      <c r="D207" t="s">
        <v>2354</v>
      </c>
      <c r="E207" t="s">
        <v>2726</v>
      </c>
    </row>
    <row r="208" spans="4:5" x14ac:dyDescent="0.2">
      <c r="D208">
        <v>0</v>
      </c>
      <c r="E208">
        <v>0</v>
      </c>
    </row>
    <row r="209" spans="4:5" x14ac:dyDescent="0.2">
      <c r="D209" t="s">
        <v>2355</v>
      </c>
      <c r="E209" t="s">
        <v>2727</v>
      </c>
    </row>
    <row r="210" spans="4:5" x14ac:dyDescent="0.2">
      <c r="D210" t="s">
        <v>2356</v>
      </c>
      <c r="E210" t="s">
        <v>2728</v>
      </c>
    </row>
    <row r="211" spans="4:5" x14ac:dyDescent="0.2">
      <c r="D211">
        <v>0</v>
      </c>
      <c r="E211">
        <v>0</v>
      </c>
    </row>
    <row r="212" spans="4:5" x14ac:dyDescent="0.2">
      <c r="D212" t="s">
        <v>2357</v>
      </c>
      <c r="E212" t="s">
        <v>2729</v>
      </c>
    </row>
    <row r="213" spans="4:5" x14ac:dyDescent="0.2">
      <c r="D213" t="s">
        <v>2358</v>
      </c>
      <c r="E213" t="s">
        <v>2730</v>
      </c>
    </row>
    <row r="214" spans="4:5" x14ac:dyDescent="0.2">
      <c r="D214">
        <v>0</v>
      </c>
      <c r="E214">
        <v>0</v>
      </c>
    </row>
    <row r="215" spans="4:5" x14ac:dyDescent="0.2">
      <c r="D215" t="s">
        <v>2359</v>
      </c>
      <c r="E215" t="s">
        <v>2731</v>
      </c>
    </row>
    <row r="216" spans="4:5" x14ac:dyDescent="0.2">
      <c r="D216" t="s">
        <v>2360</v>
      </c>
      <c r="E216" t="s">
        <v>2732</v>
      </c>
    </row>
    <row r="217" spans="4:5" x14ac:dyDescent="0.2">
      <c r="D217">
        <v>0</v>
      </c>
      <c r="E217">
        <v>0</v>
      </c>
    </row>
    <row r="218" spans="4:5" x14ac:dyDescent="0.2">
      <c r="D218" t="s">
        <v>2361</v>
      </c>
      <c r="E218" t="s">
        <v>2733</v>
      </c>
    </row>
    <row r="219" spans="4:5" x14ac:dyDescent="0.2">
      <c r="D219" t="s">
        <v>2362</v>
      </c>
      <c r="E219" t="s">
        <v>2734</v>
      </c>
    </row>
    <row r="220" spans="4:5" x14ac:dyDescent="0.2">
      <c r="D220">
        <v>340704</v>
      </c>
      <c r="E220">
        <v>0</v>
      </c>
    </row>
    <row r="221" spans="4:5" x14ac:dyDescent="0.2">
      <c r="D221" t="s">
        <v>2363</v>
      </c>
      <c r="E221" t="s">
        <v>2735</v>
      </c>
    </row>
    <row r="222" spans="4:5" x14ac:dyDescent="0.2">
      <c r="D222" t="s">
        <v>2364</v>
      </c>
      <c r="E222" t="s">
        <v>2736</v>
      </c>
    </row>
    <row r="223" spans="4:5" x14ac:dyDescent="0.2">
      <c r="D223">
        <v>0</v>
      </c>
      <c r="E223">
        <v>0</v>
      </c>
    </row>
    <row r="224" spans="4:5" x14ac:dyDescent="0.2">
      <c r="D224" t="s">
        <v>2365</v>
      </c>
      <c r="E224" t="s">
        <v>2737</v>
      </c>
    </row>
    <row r="225" spans="4:5" x14ac:dyDescent="0.2">
      <c r="D225" t="s">
        <v>2366</v>
      </c>
      <c r="E225" t="s">
        <v>2251</v>
      </c>
    </row>
    <row r="226" spans="4:5" x14ac:dyDescent="0.2">
      <c r="D226">
        <v>0</v>
      </c>
      <c r="E226">
        <v>0</v>
      </c>
    </row>
    <row r="227" spans="4:5" x14ac:dyDescent="0.2">
      <c r="D227" t="s">
        <v>2367</v>
      </c>
      <c r="E227" t="s">
        <v>2738</v>
      </c>
    </row>
    <row r="228" spans="4:5" x14ac:dyDescent="0.2">
      <c r="D228" t="s">
        <v>2368</v>
      </c>
      <c r="E228" t="s">
        <v>2739</v>
      </c>
    </row>
    <row r="229" spans="4:5" x14ac:dyDescent="0.2">
      <c r="D229">
        <v>0</v>
      </c>
      <c r="E229">
        <v>0</v>
      </c>
    </row>
    <row r="230" spans="4:5" x14ac:dyDescent="0.2">
      <c r="D230" t="s">
        <v>2369</v>
      </c>
      <c r="E230" t="s">
        <v>2740</v>
      </c>
    </row>
    <row r="231" spans="4:5" x14ac:dyDescent="0.2">
      <c r="D231" t="s">
        <v>2370</v>
      </c>
      <c r="E231" t="s">
        <v>2741</v>
      </c>
    </row>
    <row r="232" spans="4:5" x14ac:dyDescent="0.2">
      <c r="D232">
        <v>0</v>
      </c>
      <c r="E232">
        <v>0</v>
      </c>
    </row>
    <row r="233" spans="4:5" x14ac:dyDescent="0.2">
      <c r="D233" t="s">
        <v>2371</v>
      </c>
      <c r="E233" t="s">
        <v>2742</v>
      </c>
    </row>
    <row r="234" spans="4:5" x14ac:dyDescent="0.2">
      <c r="D234" t="s">
        <v>2372</v>
      </c>
      <c r="E234" t="s">
        <v>2743</v>
      </c>
    </row>
    <row r="235" spans="4:5" x14ac:dyDescent="0.2">
      <c r="D235">
        <v>0</v>
      </c>
      <c r="E235">
        <v>0</v>
      </c>
    </row>
    <row r="236" spans="4:5" x14ac:dyDescent="0.2">
      <c r="D236" t="s">
        <v>2373</v>
      </c>
      <c r="E236" t="s">
        <v>2744</v>
      </c>
    </row>
    <row r="237" spans="4:5" x14ac:dyDescent="0.2">
      <c r="D237" t="s">
        <v>2374</v>
      </c>
      <c r="E237" t="s">
        <v>2745</v>
      </c>
    </row>
    <row r="238" spans="4:5" x14ac:dyDescent="0.2">
      <c r="D238">
        <v>0</v>
      </c>
      <c r="E238">
        <v>0</v>
      </c>
    </row>
    <row r="239" spans="4:5" x14ac:dyDescent="0.2">
      <c r="D239" t="s">
        <v>2375</v>
      </c>
      <c r="E239" t="s">
        <v>2746</v>
      </c>
    </row>
    <row r="240" spans="4:5" x14ac:dyDescent="0.2">
      <c r="D240" t="s">
        <v>2376</v>
      </c>
      <c r="E240" t="s">
        <v>2747</v>
      </c>
    </row>
    <row r="241" spans="4:5" x14ac:dyDescent="0.2">
      <c r="D241">
        <v>0</v>
      </c>
      <c r="E241">
        <v>0</v>
      </c>
    </row>
    <row r="242" spans="4:5" x14ac:dyDescent="0.2">
      <c r="D242" t="s">
        <v>2377</v>
      </c>
      <c r="E242" t="s">
        <v>2748</v>
      </c>
    </row>
    <row r="243" spans="4:5" x14ac:dyDescent="0.2">
      <c r="D243" t="s">
        <v>2378</v>
      </c>
      <c r="E243" t="s">
        <v>2749</v>
      </c>
    </row>
    <row r="244" spans="4:5" x14ac:dyDescent="0.2">
      <c r="D244">
        <v>0</v>
      </c>
      <c r="E244">
        <v>0</v>
      </c>
    </row>
    <row r="245" spans="4:5" x14ac:dyDescent="0.2">
      <c r="D245" t="s">
        <v>2379</v>
      </c>
      <c r="E245" t="s">
        <v>2750</v>
      </c>
    </row>
    <row r="246" spans="4:5" x14ac:dyDescent="0.2">
      <c r="D246" t="s">
        <v>2380</v>
      </c>
      <c r="E246" t="s">
        <v>2751</v>
      </c>
    </row>
    <row r="247" spans="4:5" x14ac:dyDescent="0.2">
      <c r="D247">
        <v>0</v>
      </c>
      <c r="E247">
        <v>0</v>
      </c>
    </row>
    <row r="248" spans="4:5" x14ac:dyDescent="0.2">
      <c r="D248" t="s">
        <v>2381</v>
      </c>
      <c r="E248" t="s">
        <v>2752</v>
      </c>
    </row>
    <row r="249" spans="4:5" x14ac:dyDescent="0.2">
      <c r="D249" t="s">
        <v>2382</v>
      </c>
      <c r="E249" t="s">
        <v>2753</v>
      </c>
    </row>
    <row r="250" spans="4:5" x14ac:dyDescent="0.2">
      <c r="D250">
        <v>0</v>
      </c>
      <c r="E250">
        <v>0</v>
      </c>
    </row>
    <row r="251" spans="4:5" x14ac:dyDescent="0.2">
      <c r="D251" t="s">
        <v>2383</v>
      </c>
      <c r="E251" t="s">
        <v>2754</v>
      </c>
    </row>
    <row r="252" spans="4:5" x14ac:dyDescent="0.2">
      <c r="D252" t="s">
        <v>2384</v>
      </c>
      <c r="E252" t="s">
        <v>2253</v>
      </c>
    </row>
    <row r="253" spans="4:5" x14ac:dyDescent="0.2">
      <c r="D253">
        <v>0</v>
      </c>
      <c r="E253">
        <v>27891</v>
      </c>
    </row>
    <row r="254" spans="4:5" x14ac:dyDescent="0.2">
      <c r="D254" t="s">
        <v>2385</v>
      </c>
      <c r="E254" t="s">
        <v>2755</v>
      </c>
    </row>
    <row r="255" spans="4:5" x14ac:dyDescent="0.2">
      <c r="D255" t="s">
        <v>2386</v>
      </c>
      <c r="E255" t="s">
        <v>2756</v>
      </c>
    </row>
    <row r="256" spans="4:5" x14ac:dyDescent="0.2">
      <c r="D256">
        <v>0</v>
      </c>
      <c r="E256">
        <v>1870</v>
      </c>
    </row>
    <row r="257" spans="4:5" x14ac:dyDescent="0.2">
      <c r="D257" t="s">
        <v>2387</v>
      </c>
      <c r="E257" t="s">
        <v>2757</v>
      </c>
    </row>
    <row r="258" spans="4:5" x14ac:dyDescent="0.2">
      <c r="D258" t="s">
        <v>2388</v>
      </c>
      <c r="E258" t="s">
        <v>2758</v>
      </c>
    </row>
    <row r="259" spans="4:5" x14ac:dyDescent="0.2">
      <c r="D259">
        <v>0</v>
      </c>
      <c r="E259">
        <v>16587</v>
      </c>
    </row>
    <row r="260" spans="4:5" x14ac:dyDescent="0.2">
      <c r="D260" t="s">
        <v>2389</v>
      </c>
      <c r="E260" t="s">
        <v>2759</v>
      </c>
    </row>
    <row r="261" spans="4:5" x14ac:dyDescent="0.2">
      <c r="D261" t="s">
        <v>2390</v>
      </c>
      <c r="E261" t="s">
        <v>2760</v>
      </c>
    </row>
    <row r="262" spans="4:5" x14ac:dyDescent="0.2">
      <c r="D262">
        <v>0</v>
      </c>
      <c r="E262">
        <v>297</v>
      </c>
    </row>
    <row r="263" spans="4:5" x14ac:dyDescent="0.2">
      <c r="D263" t="s">
        <v>2391</v>
      </c>
      <c r="E263" t="s">
        <v>2761</v>
      </c>
    </row>
    <row r="264" spans="4:5" x14ac:dyDescent="0.2">
      <c r="D264" t="s">
        <v>2392</v>
      </c>
      <c r="E264" t="s">
        <v>2762</v>
      </c>
    </row>
    <row r="265" spans="4:5" x14ac:dyDescent="0.2">
      <c r="D265">
        <v>0</v>
      </c>
      <c r="E265">
        <v>0</v>
      </c>
    </row>
    <row r="266" spans="4:5" x14ac:dyDescent="0.2">
      <c r="D266" t="s">
        <v>2393</v>
      </c>
      <c r="E266" t="s">
        <v>2763</v>
      </c>
    </row>
    <row r="267" spans="4:5" x14ac:dyDescent="0.2">
      <c r="D267" t="s">
        <v>2394</v>
      </c>
      <c r="E267" t="s">
        <v>2764</v>
      </c>
    </row>
    <row r="268" spans="4:5" x14ac:dyDescent="0.2">
      <c r="D268">
        <v>0</v>
      </c>
      <c r="E268">
        <v>0</v>
      </c>
    </row>
    <row r="269" spans="4:5" x14ac:dyDescent="0.2">
      <c r="D269" t="s">
        <v>2395</v>
      </c>
      <c r="E269" t="s">
        <v>2765</v>
      </c>
    </row>
    <row r="270" spans="4:5" x14ac:dyDescent="0.2">
      <c r="D270" t="s">
        <v>2396</v>
      </c>
      <c r="E270" t="s">
        <v>2766</v>
      </c>
    </row>
    <row r="271" spans="4:5" x14ac:dyDescent="0.2">
      <c r="D271">
        <v>0</v>
      </c>
      <c r="E271">
        <v>0</v>
      </c>
    </row>
    <row r="272" spans="4:5" x14ac:dyDescent="0.2">
      <c r="D272" t="s">
        <v>2397</v>
      </c>
      <c r="E272" t="s">
        <v>2767</v>
      </c>
    </row>
    <row r="273" spans="4:5" x14ac:dyDescent="0.2">
      <c r="D273" t="s">
        <v>2398</v>
      </c>
      <c r="E273" t="s">
        <v>2768</v>
      </c>
    </row>
    <row r="274" spans="4:5" x14ac:dyDescent="0.2">
      <c r="D274">
        <v>0</v>
      </c>
      <c r="E274">
        <v>0</v>
      </c>
    </row>
    <row r="275" spans="4:5" x14ac:dyDescent="0.2">
      <c r="D275" t="s">
        <v>2399</v>
      </c>
      <c r="E275" t="s">
        <v>2769</v>
      </c>
    </row>
    <row r="276" spans="4:5" x14ac:dyDescent="0.2">
      <c r="D276" t="s">
        <v>2400</v>
      </c>
      <c r="E276" t="s">
        <v>2770</v>
      </c>
    </row>
    <row r="277" spans="4:5" x14ac:dyDescent="0.2">
      <c r="D277">
        <v>0</v>
      </c>
      <c r="E277">
        <v>39960</v>
      </c>
    </row>
    <row r="278" spans="4:5" x14ac:dyDescent="0.2">
      <c r="D278" t="s">
        <v>2401</v>
      </c>
      <c r="E278" t="s">
        <v>2771</v>
      </c>
    </row>
    <row r="279" spans="4:5" x14ac:dyDescent="0.2">
      <c r="D279" t="s">
        <v>2402</v>
      </c>
      <c r="E279" t="s">
        <v>2255</v>
      </c>
    </row>
    <row r="280" spans="4:5" x14ac:dyDescent="0.2">
      <c r="D280">
        <v>0</v>
      </c>
      <c r="E280">
        <v>0</v>
      </c>
    </row>
    <row r="281" spans="4:5" x14ac:dyDescent="0.2">
      <c r="D281" t="s">
        <v>2403</v>
      </c>
      <c r="E281" t="s">
        <v>2772</v>
      </c>
    </row>
    <row r="282" spans="4:5" x14ac:dyDescent="0.2">
      <c r="D282" t="s">
        <v>2404</v>
      </c>
      <c r="E282" t="s">
        <v>2773</v>
      </c>
    </row>
    <row r="283" spans="4:5" x14ac:dyDescent="0.2">
      <c r="D283">
        <v>0</v>
      </c>
      <c r="E283">
        <v>0</v>
      </c>
    </row>
    <row r="284" spans="4:5" x14ac:dyDescent="0.2">
      <c r="D284" t="s">
        <v>2405</v>
      </c>
      <c r="E284" t="s">
        <v>2774</v>
      </c>
    </row>
    <row r="285" spans="4:5" x14ac:dyDescent="0.2">
      <c r="D285" t="s">
        <v>2406</v>
      </c>
      <c r="E285" t="s">
        <v>2775</v>
      </c>
    </row>
    <row r="286" spans="4:5" x14ac:dyDescent="0.2">
      <c r="D286">
        <v>0</v>
      </c>
      <c r="E286">
        <v>0</v>
      </c>
    </row>
    <row r="287" spans="4:5" x14ac:dyDescent="0.2">
      <c r="D287" t="s">
        <v>2407</v>
      </c>
      <c r="E287" t="s">
        <v>2776</v>
      </c>
    </row>
    <row r="288" spans="4:5" x14ac:dyDescent="0.2">
      <c r="D288" t="s">
        <v>2408</v>
      </c>
      <c r="E288" t="s">
        <v>2777</v>
      </c>
    </row>
    <row r="289" spans="4:5" x14ac:dyDescent="0.2">
      <c r="D289">
        <v>0</v>
      </c>
      <c r="E289">
        <v>0</v>
      </c>
    </row>
    <row r="290" spans="4:5" x14ac:dyDescent="0.2">
      <c r="D290" t="s">
        <v>2409</v>
      </c>
      <c r="E290" t="s">
        <v>2778</v>
      </c>
    </row>
    <row r="291" spans="4:5" x14ac:dyDescent="0.2">
      <c r="D291" t="s">
        <v>2410</v>
      </c>
      <c r="E291" t="s">
        <v>2779</v>
      </c>
    </row>
    <row r="292" spans="4:5" x14ac:dyDescent="0.2">
      <c r="D292">
        <v>0</v>
      </c>
      <c r="E292">
        <v>0</v>
      </c>
    </row>
    <row r="293" spans="4:5" x14ac:dyDescent="0.2">
      <c r="D293" t="s">
        <v>2411</v>
      </c>
      <c r="E293" t="s">
        <v>2780</v>
      </c>
    </row>
    <row r="294" spans="4:5" x14ac:dyDescent="0.2">
      <c r="D294" t="s">
        <v>2412</v>
      </c>
      <c r="E294" t="s">
        <v>2781</v>
      </c>
    </row>
    <row r="295" spans="4:5" x14ac:dyDescent="0.2">
      <c r="D295">
        <v>0</v>
      </c>
      <c r="E295">
        <v>0</v>
      </c>
    </row>
    <row r="296" spans="4:5" x14ac:dyDescent="0.2">
      <c r="D296" t="s">
        <v>2413</v>
      </c>
      <c r="E296" t="s">
        <v>2782</v>
      </c>
    </row>
    <row r="297" spans="4:5" x14ac:dyDescent="0.2">
      <c r="D297" t="s">
        <v>2414</v>
      </c>
      <c r="E297" t="s">
        <v>2783</v>
      </c>
    </row>
    <row r="298" spans="4:5" x14ac:dyDescent="0.2">
      <c r="D298">
        <v>0</v>
      </c>
      <c r="E298">
        <v>0</v>
      </c>
    </row>
    <row r="299" spans="4:5" x14ac:dyDescent="0.2">
      <c r="D299" t="s">
        <v>2415</v>
      </c>
      <c r="E299" t="s">
        <v>2784</v>
      </c>
    </row>
    <row r="300" spans="4:5" x14ac:dyDescent="0.2">
      <c r="D300" t="s">
        <v>2416</v>
      </c>
      <c r="E300" t="s">
        <v>2785</v>
      </c>
    </row>
    <row r="301" spans="4:5" x14ac:dyDescent="0.2">
      <c r="D301">
        <v>0</v>
      </c>
      <c r="E301">
        <v>0</v>
      </c>
    </row>
    <row r="302" spans="4:5" x14ac:dyDescent="0.2">
      <c r="D302" t="s">
        <v>2417</v>
      </c>
      <c r="E302" t="s">
        <v>2786</v>
      </c>
    </row>
    <row r="303" spans="4:5" x14ac:dyDescent="0.2">
      <c r="D303" t="s">
        <v>2418</v>
      </c>
      <c r="E303" t="s">
        <v>2787</v>
      </c>
    </row>
    <row r="304" spans="4:5" x14ac:dyDescent="0.2">
      <c r="D304">
        <v>0</v>
      </c>
      <c r="E304">
        <v>0</v>
      </c>
    </row>
    <row r="305" spans="4:5" x14ac:dyDescent="0.2">
      <c r="D305" t="s">
        <v>2419</v>
      </c>
      <c r="E305" t="s">
        <v>2788</v>
      </c>
    </row>
    <row r="306" spans="4:5" x14ac:dyDescent="0.2">
      <c r="D306" t="s">
        <v>2420</v>
      </c>
      <c r="E306" t="s">
        <v>2257</v>
      </c>
    </row>
    <row r="307" spans="4:5" x14ac:dyDescent="0.2">
      <c r="D307">
        <v>0</v>
      </c>
      <c r="E307">
        <v>0</v>
      </c>
    </row>
    <row r="308" spans="4:5" x14ac:dyDescent="0.2">
      <c r="D308" t="s">
        <v>2421</v>
      </c>
      <c r="E308" t="s">
        <v>2789</v>
      </c>
    </row>
    <row r="309" spans="4:5" x14ac:dyDescent="0.2">
      <c r="D309" t="s">
        <v>2422</v>
      </c>
      <c r="E309" t="s">
        <v>2790</v>
      </c>
    </row>
    <row r="310" spans="4:5" x14ac:dyDescent="0.2">
      <c r="D310">
        <v>0</v>
      </c>
      <c r="E310">
        <v>0</v>
      </c>
    </row>
    <row r="311" spans="4:5" x14ac:dyDescent="0.2">
      <c r="D311" t="s">
        <v>2423</v>
      </c>
      <c r="E311" t="s">
        <v>2791</v>
      </c>
    </row>
    <row r="312" spans="4:5" x14ac:dyDescent="0.2">
      <c r="D312" t="s">
        <v>2424</v>
      </c>
      <c r="E312" t="s">
        <v>2792</v>
      </c>
    </row>
    <row r="313" spans="4:5" x14ac:dyDescent="0.2">
      <c r="D313">
        <v>0</v>
      </c>
      <c r="E313">
        <v>0</v>
      </c>
    </row>
    <row r="314" spans="4:5" x14ac:dyDescent="0.2">
      <c r="D314" t="s">
        <v>2425</v>
      </c>
      <c r="E314" t="s">
        <v>2793</v>
      </c>
    </row>
    <row r="315" spans="4:5" x14ac:dyDescent="0.2">
      <c r="D315" t="s">
        <v>2426</v>
      </c>
      <c r="E315" t="s">
        <v>2794</v>
      </c>
    </row>
    <row r="316" spans="4:5" x14ac:dyDescent="0.2">
      <c r="D316">
        <v>0</v>
      </c>
      <c r="E316">
        <v>0</v>
      </c>
    </row>
    <row r="317" spans="4:5" x14ac:dyDescent="0.2">
      <c r="D317" t="s">
        <v>2427</v>
      </c>
      <c r="E317" t="s">
        <v>2795</v>
      </c>
    </row>
    <row r="318" spans="4:5" x14ac:dyDescent="0.2">
      <c r="D318" t="s">
        <v>2428</v>
      </c>
      <c r="E318" t="s">
        <v>2796</v>
      </c>
    </row>
    <row r="319" spans="4:5" x14ac:dyDescent="0.2">
      <c r="D319">
        <v>0</v>
      </c>
      <c r="E319">
        <v>0</v>
      </c>
    </row>
    <row r="320" spans="4:5" x14ac:dyDescent="0.2">
      <c r="D320" t="s">
        <v>2429</v>
      </c>
      <c r="E320" t="s">
        <v>2797</v>
      </c>
    </row>
    <row r="321" spans="4:5" x14ac:dyDescent="0.2">
      <c r="D321" t="s">
        <v>2430</v>
      </c>
      <c r="E321" t="s">
        <v>2798</v>
      </c>
    </row>
    <row r="322" spans="4:5" x14ac:dyDescent="0.2">
      <c r="D322">
        <v>0</v>
      </c>
      <c r="E322">
        <v>0</v>
      </c>
    </row>
    <row r="323" spans="4:5" x14ac:dyDescent="0.2">
      <c r="D323" t="s">
        <v>2431</v>
      </c>
      <c r="E323" t="s">
        <v>2799</v>
      </c>
    </row>
    <row r="324" spans="4:5" x14ac:dyDescent="0.2">
      <c r="D324" t="s">
        <v>2432</v>
      </c>
      <c r="E324" t="s">
        <v>2800</v>
      </c>
    </row>
    <row r="325" spans="4:5" x14ac:dyDescent="0.2">
      <c r="D325">
        <v>0</v>
      </c>
      <c r="E325">
        <v>0</v>
      </c>
    </row>
    <row r="326" spans="4:5" x14ac:dyDescent="0.2">
      <c r="D326" t="s">
        <v>2433</v>
      </c>
      <c r="E326" t="s">
        <v>2801</v>
      </c>
    </row>
    <row r="327" spans="4:5" x14ac:dyDescent="0.2">
      <c r="D327" t="s">
        <v>2434</v>
      </c>
      <c r="E327" t="s">
        <v>2802</v>
      </c>
    </row>
    <row r="328" spans="4:5" x14ac:dyDescent="0.2">
      <c r="D328">
        <v>0</v>
      </c>
      <c r="E328">
        <v>0</v>
      </c>
    </row>
    <row r="329" spans="4:5" x14ac:dyDescent="0.2">
      <c r="D329" t="s">
        <v>2435</v>
      </c>
      <c r="E329" t="s">
        <v>2803</v>
      </c>
    </row>
    <row r="330" spans="4:5" x14ac:dyDescent="0.2">
      <c r="D330" t="s">
        <v>2436</v>
      </c>
      <c r="E330" t="s">
        <v>2804</v>
      </c>
    </row>
    <row r="331" spans="4:5" x14ac:dyDescent="0.2">
      <c r="D331">
        <v>0</v>
      </c>
      <c r="E331">
        <v>0</v>
      </c>
    </row>
    <row r="332" spans="4:5" x14ac:dyDescent="0.2">
      <c r="D332" t="s">
        <v>2437</v>
      </c>
      <c r="E332" t="s">
        <v>2805</v>
      </c>
    </row>
    <row r="333" spans="4:5" x14ac:dyDescent="0.2">
      <c r="D333" t="s">
        <v>2438</v>
      </c>
      <c r="E333" t="s">
        <v>2806</v>
      </c>
    </row>
    <row r="334" spans="4:5" x14ac:dyDescent="0.2">
      <c r="D334">
        <v>0</v>
      </c>
      <c r="E334">
        <v>0</v>
      </c>
    </row>
    <row r="335" spans="4:5" x14ac:dyDescent="0.2">
      <c r="D335" t="s">
        <v>2439</v>
      </c>
      <c r="E335" t="s">
        <v>2807</v>
      </c>
    </row>
    <row r="336" spans="4:5" x14ac:dyDescent="0.2">
      <c r="D336" t="s">
        <v>2440</v>
      </c>
      <c r="E336" t="s">
        <v>2808</v>
      </c>
    </row>
    <row r="337" spans="4:5" x14ac:dyDescent="0.2">
      <c r="D337">
        <v>0</v>
      </c>
      <c r="E337">
        <v>0</v>
      </c>
    </row>
    <row r="338" spans="4:5" x14ac:dyDescent="0.2">
      <c r="D338" t="s">
        <v>2441</v>
      </c>
      <c r="E338" t="s">
        <v>2809</v>
      </c>
    </row>
    <row r="339" spans="4:5" x14ac:dyDescent="0.2">
      <c r="D339" t="s">
        <v>2442</v>
      </c>
      <c r="E339" t="s">
        <v>2810</v>
      </c>
    </row>
    <row r="340" spans="4:5" x14ac:dyDescent="0.2">
      <c r="D340">
        <v>0</v>
      </c>
      <c r="E340">
        <v>0</v>
      </c>
    </row>
    <row r="341" spans="4:5" x14ac:dyDescent="0.2">
      <c r="D341" t="s">
        <v>2443</v>
      </c>
      <c r="E341" t="s">
        <v>2811</v>
      </c>
    </row>
    <row r="342" spans="4:5" x14ac:dyDescent="0.2">
      <c r="D342" t="s">
        <v>2444</v>
      </c>
      <c r="E342" t="s">
        <v>2812</v>
      </c>
    </row>
    <row r="343" spans="4:5" x14ac:dyDescent="0.2">
      <c r="D343">
        <v>0</v>
      </c>
      <c r="E343">
        <v>0</v>
      </c>
    </row>
    <row r="344" spans="4:5" x14ac:dyDescent="0.2">
      <c r="D344" t="s">
        <v>2445</v>
      </c>
      <c r="E344" t="s">
        <v>2813</v>
      </c>
    </row>
    <row r="345" spans="4:5" x14ac:dyDescent="0.2">
      <c r="D345" t="s">
        <v>2446</v>
      </c>
      <c r="E345" t="s">
        <v>2814</v>
      </c>
    </row>
    <row r="346" spans="4:5" x14ac:dyDescent="0.2">
      <c r="D346">
        <v>0</v>
      </c>
      <c r="E346">
        <v>0</v>
      </c>
    </row>
    <row r="347" spans="4:5" x14ac:dyDescent="0.2">
      <c r="D347" t="s">
        <v>2447</v>
      </c>
      <c r="E347" t="s">
        <v>2815</v>
      </c>
    </row>
    <row r="348" spans="4:5" x14ac:dyDescent="0.2">
      <c r="D348" t="s">
        <v>2448</v>
      </c>
      <c r="E348" t="s">
        <v>2816</v>
      </c>
    </row>
    <row r="349" spans="4:5" x14ac:dyDescent="0.2">
      <c r="D349">
        <v>0</v>
      </c>
      <c r="E349">
        <v>0</v>
      </c>
    </row>
    <row r="350" spans="4:5" x14ac:dyDescent="0.2">
      <c r="D350" t="s">
        <v>2449</v>
      </c>
      <c r="E350" t="s">
        <v>2817</v>
      </c>
    </row>
    <row r="351" spans="4:5" x14ac:dyDescent="0.2">
      <c r="D351" t="s">
        <v>2450</v>
      </c>
      <c r="E351" t="s">
        <v>2818</v>
      </c>
    </row>
    <row r="352" spans="4:5" x14ac:dyDescent="0.2">
      <c r="D352">
        <v>0</v>
      </c>
      <c r="E352">
        <v>0</v>
      </c>
    </row>
    <row r="353" spans="4:5" x14ac:dyDescent="0.2">
      <c r="D353" t="s">
        <v>2451</v>
      </c>
      <c r="E353" t="s">
        <v>2819</v>
      </c>
    </row>
    <row r="354" spans="4:5" x14ac:dyDescent="0.2">
      <c r="D354" t="s">
        <v>2452</v>
      </c>
      <c r="E354" t="s">
        <v>2820</v>
      </c>
    </row>
    <row r="355" spans="4:5" x14ac:dyDescent="0.2">
      <c r="D355">
        <v>0</v>
      </c>
      <c r="E355">
        <v>0</v>
      </c>
    </row>
    <row r="356" spans="4:5" x14ac:dyDescent="0.2">
      <c r="D356" t="s">
        <v>2453</v>
      </c>
      <c r="E356" t="s">
        <v>2821</v>
      </c>
    </row>
    <row r="357" spans="4:5" x14ac:dyDescent="0.2">
      <c r="D357" t="s">
        <v>2454</v>
      </c>
      <c r="E357" t="s">
        <v>2822</v>
      </c>
    </row>
    <row r="358" spans="4:5" x14ac:dyDescent="0.2">
      <c r="D358">
        <v>0</v>
      </c>
      <c r="E358">
        <v>0</v>
      </c>
    </row>
    <row r="359" spans="4:5" x14ac:dyDescent="0.2">
      <c r="D359" t="s">
        <v>2455</v>
      </c>
      <c r="E359" t="s">
        <v>2823</v>
      </c>
    </row>
    <row r="360" spans="4:5" x14ac:dyDescent="0.2">
      <c r="D360" t="s">
        <v>2456</v>
      </c>
      <c r="E360" t="s">
        <v>2824</v>
      </c>
    </row>
    <row r="361" spans="4:5" x14ac:dyDescent="0.2">
      <c r="D361">
        <v>0</v>
      </c>
      <c r="E361">
        <v>0</v>
      </c>
    </row>
    <row r="362" spans="4:5" x14ac:dyDescent="0.2">
      <c r="D362" t="s">
        <v>2457</v>
      </c>
      <c r="E362" t="s">
        <v>2825</v>
      </c>
    </row>
    <row r="363" spans="4:5" x14ac:dyDescent="0.2">
      <c r="D363" t="s">
        <v>2458</v>
      </c>
      <c r="E363" t="s">
        <v>2826</v>
      </c>
    </row>
    <row r="364" spans="4:5" x14ac:dyDescent="0.2">
      <c r="D364">
        <v>0</v>
      </c>
      <c r="E364">
        <v>0</v>
      </c>
    </row>
    <row r="365" spans="4:5" x14ac:dyDescent="0.2">
      <c r="D365" t="s">
        <v>2459</v>
      </c>
      <c r="E365" t="s">
        <v>2827</v>
      </c>
    </row>
    <row r="366" spans="4:5" x14ac:dyDescent="0.2">
      <c r="D366" t="s">
        <v>2460</v>
      </c>
      <c r="E366" t="s">
        <v>2828</v>
      </c>
    </row>
    <row r="367" spans="4:5" x14ac:dyDescent="0.2">
      <c r="D367">
        <v>0</v>
      </c>
      <c r="E367">
        <v>0</v>
      </c>
    </row>
    <row r="368" spans="4:5" x14ac:dyDescent="0.2">
      <c r="D368" t="s">
        <v>2461</v>
      </c>
      <c r="E368" t="s">
        <v>2829</v>
      </c>
    </row>
    <row r="369" spans="4:5" x14ac:dyDescent="0.2">
      <c r="D369" t="s">
        <v>2462</v>
      </c>
      <c r="E369" t="s">
        <v>2830</v>
      </c>
    </row>
    <row r="370" spans="4:5" x14ac:dyDescent="0.2">
      <c r="D370">
        <v>0</v>
      </c>
      <c r="E370">
        <v>0</v>
      </c>
    </row>
    <row r="371" spans="4:5" x14ac:dyDescent="0.2">
      <c r="D371" t="s">
        <v>2463</v>
      </c>
      <c r="E371" t="s">
        <v>2831</v>
      </c>
    </row>
    <row r="372" spans="4:5" x14ac:dyDescent="0.2">
      <c r="D372" t="s">
        <v>2464</v>
      </c>
      <c r="E372" t="s">
        <v>2832</v>
      </c>
    </row>
    <row r="373" spans="4:5" x14ac:dyDescent="0.2">
      <c r="D373">
        <v>0</v>
      </c>
      <c r="E373">
        <v>0</v>
      </c>
    </row>
    <row r="374" spans="4:5" x14ac:dyDescent="0.2">
      <c r="D374" t="s">
        <v>2465</v>
      </c>
      <c r="E374" t="s">
        <v>2833</v>
      </c>
    </row>
    <row r="375" spans="4:5" x14ac:dyDescent="0.2">
      <c r="D375" t="s">
        <v>2466</v>
      </c>
      <c r="E375" t="s">
        <v>2834</v>
      </c>
    </row>
    <row r="376" spans="4:5" x14ac:dyDescent="0.2">
      <c r="D376">
        <v>0</v>
      </c>
      <c r="E376">
        <v>0</v>
      </c>
    </row>
    <row r="377" spans="4:5" x14ac:dyDescent="0.2">
      <c r="D377" t="s">
        <v>2467</v>
      </c>
      <c r="E377" t="s">
        <v>2835</v>
      </c>
    </row>
    <row r="378" spans="4:5" x14ac:dyDescent="0.2">
      <c r="D378" t="s">
        <v>2468</v>
      </c>
      <c r="E378" t="s">
        <v>2836</v>
      </c>
    </row>
    <row r="379" spans="4:5" x14ac:dyDescent="0.2">
      <c r="D379">
        <v>0</v>
      </c>
      <c r="E379">
        <v>0</v>
      </c>
    </row>
    <row r="380" spans="4:5" x14ac:dyDescent="0.2">
      <c r="D380" t="s">
        <v>2469</v>
      </c>
      <c r="E380" t="s">
        <v>2837</v>
      </c>
    </row>
    <row r="381" spans="4:5" x14ac:dyDescent="0.2">
      <c r="D381" t="s">
        <v>2470</v>
      </c>
      <c r="E381" t="s">
        <v>2838</v>
      </c>
    </row>
    <row r="382" spans="4:5" x14ac:dyDescent="0.2">
      <c r="D382">
        <v>0</v>
      </c>
      <c r="E382">
        <v>0</v>
      </c>
    </row>
    <row r="383" spans="4:5" x14ac:dyDescent="0.2">
      <c r="D383" t="s">
        <v>2471</v>
      </c>
      <c r="E383" t="s">
        <v>2839</v>
      </c>
    </row>
    <row r="384" spans="4:5" x14ac:dyDescent="0.2">
      <c r="D384" t="s">
        <v>2472</v>
      </c>
      <c r="E384" t="s">
        <v>2840</v>
      </c>
    </row>
    <row r="385" spans="4:5" x14ac:dyDescent="0.2">
      <c r="D385">
        <v>0</v>
      </c>
      <c r="E385">
        <v>0</v>
      </c>
    </row>
    <row r="386" spans="4:5" x14ac:dyDescent="0.2">
      <c r="D386" t="s">
        <v>2473</v>
      </c>
      <c r="E386" t="s">
        <v>2841</v>
      </c>
    </row>
    <row r="387" spans="4:5" x14ac:dyDescent="0.2">
      <c r="D387" t="s">
        <v>2474</v>
      </c>
      <c r="E387" t="s">
        <v>2842</v>
      </c>
    </row>
    <row r="388" spans="4:5" x14ac:dyDescent="0.2">
      <c r="D388">
        <v>0</v>
      </c>
      <c r="E388">
        <v>0</v>
      </c>
    </row>
    <row r="389" spans="4:5" x14ac:dyDescent="0.2">
      <c r="D389" t="s">
        <v>2475</v>
      </c>
      <c r="E389" t="s">
        <v>2843</v>
      </c>
    </row>
    <row r="390" spans="4:5" x14ac:dyDescent="0.2">
      <c r="D390" t="s">
        <v>2476</v>
      </c>
      <c r="E390" t="s">
        <v>2844</v>
      </c>
    </row>
    <row r="391" spans="4:5" x14ac:dyDescent="0.2">
      <c r="D391">
        <v>0</v>
      </c>
      <c r="E391">
        <v>0</v>
      </c>
    </row>
    <row r="392" spans="4:5" x14ac:dyDescent="0.2">
      <c r="D392" t="s">
        <v>2477</v>
      </c>
      <c r="E392" t="s">
        <v>2845</v>
      </c>
    </row>
    <row r="393" spans="4:5" x14ac:dyDescent="0.2">
      <c r="D393" t="s">
        <v>2478</v>
      </c>
      <c r="E393" t="s">
        <v>2846</v>
      </c>
    </row>
    <row r="394" spans="4:5" x14ac:dyDescent="0.2">
      <c r="D394">
        <v>0</v>
      </c>
      <c r="E394">
        <v>0</v>
      </c>
    </row>
    <row r="395" spans="4:5" x14ac:dyDescent="0.2">
      <c r="D395" t="s">
        <v>2479</v>
      </c>
      <c r="E395" t="s">
        <v>2847</v>
      </c>
    </row>
    <row r="396" spans="4:5" x14ac:dyDescent="0.2">
      <c r="D396" t="s">
        <v>2480</v>
      </c>
      <c r="E396" t="s">
        <v>2848</v>
      </c>
    </row>
    <row r="397" spans="4:5" x14ac:dyDescent="0.2">
      <c r="D397">
        <v>0</v>
      </c>
      <c r="E397">
        <v>0</v>
      </c>
    </row>
    <row r="398" spans="4:5" x14ac:dyDescent="0.2">
      <c r="D398" t="s">
        <v>2481</v>
      </c>
      <c r="E398" t="s">
        <v>2849</v>
      </c>
    </row>
    <row r="399" spans="4:5" x14ac:dyDescent="0.2">
      <c r="D399" t="s">
        <v>2482</v>
      </c>
      <c r="E399" t="s">
        <v>2850</v>
      </c>
    </row>
    <row r="400" spans="4:5" x14ac:dyDescent="0.2">
      <c r="D400">
        <v>0</v>
      </c>
      <c r="E400">
        <v>0</v>
      </c>
    </row>
    <row r="401" spans="4:5" x14ac:dyDescent="0.2">
      <c r="D401" t="s">
        <v>2483</v>
      </c>
      <c r="E401" t="s">
        <v>2851</v>
      </c>
    </row>
    <row r="402" spans="4:5" x14ac:dyDescent="0.2">
      <c r="D402" t="s">
        <v>2484</v>
      </c>
      <c r="E402" t="s">
        <v>2852</v>
      </c>
    </row>
    <row r="403" spans="4:5" x14ac:dyDescent="0.2">
      <c r="D403">
        <v>0</v>
      </c>
      <c r="E403">
        <v>0</v>
      </c>
    </row>
    <row r="404" spans="4:5" x14ac:dyDescent="0.2">
      <c r="D404" t="s">
        <v>2485</v>
      </c>
      <c r="E404" t="s">
        <v>2853</v>
      </c>
    </row>
    <row r="405" spans="4:5" x14ac:dyDescent="0.2">
      <c r="D405" t="s">
        <v>2486</v>
      </c>
      <c r="E405" t="s">
        <v>2854</v>
      </c>
    </row>
    <row r="406" spans="4:5" x14ac:dyDescent="0.2">
      <c r="D406">
        <v>0</v>
      </c>
      <c r="E406">
        <v>0</v>
      </c>
    </row>
    <row r="407" spans="4:5" x14ac:dyDescent="0.2">
      <c r="D407" t="s">
        <v>2487</v>
      </c>
      <c r="E407" t="s">
        <v>2855</v>
      </c>
    </row>
    <row r="408" spans="4:5" x14ac:dyDescent="0.2">
      <c r="D408" t="s">
        <v>2488</v>
      </c>
      <c r="E408" t="s">
        <v>2856</v>
      </c>
    </row>
    <row r="409" spans="4:5" x14ac:dyDescent="0.2">
      <c r="D409">
        <v>0</v>
      </c>
      <c r="E409">
        <v>0</v>
      </c>
    </row>
    <row r="410" spans="4:5" x14ac:dyDescent="0.2">
      <c r="D410" t="s">
        <v>2489</v>
      </c>
      <c r="E410" t="s">
        <v>2857</v>
      </c>
    </row>
    <row r="411" spans="4:5" x14ac:dyDescent="0.2">
      <c r="D411" t="s">
        <v>2490</v>
      </c>
      <c r="E411" t="s">
        <v>2858</v>
      </c>
    </row>
    <row r="412" spans="4:5" x14ac:dyDescent="0.2">
      <c r="D412">
        <v>0</v>
      </c>
      <c r="E412">
        <v>0</v>
      </c>
    </row>
    <row r="413" spans="4:5" x14ac:dyDescent="0.2">
      <c r="D413" t="s">
        <v>2491</v>
      </c>
      <c r="E413" t="s">
        <v>2859</v>
      </c>
    </row>
    <row r="414" spans="4:5" x14ac:dyDescent="0.2">
      <c r="D414" t="s">
        <v>2492</v>
      </c>
      <c r="E414" t="s">
        <v>2860</v>
      </c>
    </row>
    <row r="415" spans="4:5" x14ac:dyDescent="0.2">
      <c r="D415">
        <v>0</v>
      </c>
      <c r="E415">
        <v>0</v>
      </c>
    </row>
    <row r="416" spans="4:5" x14ac:dyDescent="0.2">
      <c r="D416" t="s">
        <v>2493</v>
      </c>
      <c r="E416" t="s">
        <v>2861</v>
      </c>
    </row>
    <row r="417" spans="4:5" x14ac:dyDescent="0.2">
      <c r="D417" t="s">
        <v>2494</v>
      </c>
      <c r="E417" t="s">
        <v>2862</v>
      </c>
    </row>
    <row r="418" spans="4:5" x14ac:dyDescent="0.2">
      <c r="D418">
        <v>0</v>
      </c>
      <c r="E418">
        <v>0</v>
      </c>
    </row>
    <row r="419" spans="4:5" x14ac:dyDescent="0.2">
      <c r="D419" t="s">
        <v>2495</v>
      </c>
      <c r="E419" t="s">
        <v>2863</v>
      </c>
    </row>
    <row r="420" spans="4:5" x14ac:dyDescent="0.2">
      <c r="D420" t="s">
        <v>2496</v>
      </c>
      <c r="E420" t="s">
        <v>2864</v>
      </c>
    </row>
    <row r="421" spans="4:5" x14ac:dyDescent="0.2">
      <c r="D421">
        <v>0</v>
      </c>
      <c r="E421">
        <v>0</v>
      </c>
    </row>
    <row r="422" spans="4:5" x14ac:dyDescent="0.2">
      <c r="D422" t="s">
        <v>2497</v>
      </c>
      <c r="E422" t="s">
        <v>2865</v>
      </c>
    </row>
    <row r="423" spans="4:5" x14ac:dyDescent="0.2">
      <c r="D423" t="s">
        <v>2498</v>
      </c>
      <c r="E423" t="s">
        <v>2866</v>
      </c>
    </row>
    <row r="424" spans="4:5" x14ac:dyDescent="0.2">
      <c r="D424">
        <v>0</v>
      </c>
      <c r="E424">
        <v>0</v>
      </c>
    </row>
    <row r="425" spans="4:5" x14ac:dyDescent="0.2">
      <c r="D425" t="s">
        <v>2499</v>
      </c>
      <c r="E425" t="s">
        <v>2867</v>
      </c>
    </row>
    <row r="426" spans="4:5" x14ac:dyDescent="0.2">
      <c r="D426" t="s">
        <v>2500</v>
      </c>
      <c r="E426" t="s">
        <v>2868</v>
      </c>
    </row>
    <row r="427" spans="4:5" x14ac:dyDescent="0.2">
      <c r="D427">
        <v>0</v>
      </c>
      <c r="E427">
        <v>0</v>
      </c>
    </row>
    <row r="428" spans="4:5" x14ac:dyDescent="0.2">
      <c r="D428" t="s">
        <v>2501</v>
      </c>
      <c r="E428" t="s">
        <v>2869</v>
      </c>
    </row>
    <row r="429" spans="4:5" x14ac:dyDescent="0.2">
      <c r="D429" t="s">
        <v>2502</v>
      </c>
      <c r="E429" t="s">
        <v>2870</v>
      </c>
    </row>
    <row r="430" spans="4:5" x14ac:dyDescent="0.2">
      <c r="D430">
        <v>0</v>
      </c>
      <c r="E430">
        <v>0</v>
      </c>
    </row>
    <row r="431" spans="4:5" x14ac:dyDescent="0.2">
      <c r="D431" t="s">
        <v>2503</v>
      </c>
      <c r="E431" t="s">
        <v>2871</v>
      </c>
    </row>
    <row r="432" spans="4:5" x14ac:dyDescent="0.2">
      <c r="D432" t="s">
        <v>2504</v>
      </c>
      <c r="E432" t="s">
        <v>2872</v>
      </c>
    </row>
    <row r="433" spans="4:5" x14ac:dyDescent="0.2">
      <c r="D433">
        <v>0</v>
      </c>
      <c r="E433">
        <v>0</v>
      </c>
    </row>
    <row r="434" spans="4:5" x14ac:dyDescent="0.2">
      <c r="D434" t="s">
        <v>2505</v>
      </c>
      <c r="E434" t="s">
        <v>2873</v>
      </c>
    </row>
    <row r="435" spans="4:5" x14ac:dyDescent="0.2">
      <c r="D435" t="s">
        <v>2506</v>
      </c>
      <c r="E435" t="s">
        <v>2874</v>
      </c>
    </row>
    <row r="436" spans="4:5" x14ac:dyDescent="0.2">
      <c r="D436">
        <v>0</v>
      </c>
      <c r="E436">
        <v>0</v>
      </c>
    </row>
    <row r="437" spans="4:5" x14ac:dyDescent="0.2">
      <c r="D437" t="s">
        <v>2507</v>
      </c>
      <c r="E437" t="s">
        <v>2875</v>
      </c>
    </row>
    <row r="438" spans="4:5" x14ac:dyDescent="0.2">
      <c r="D438" t="s">
        <v>2508</v>
      </c>
      <c r="E438" t="s">
        <v>2876</v>
      </c>
    </row>
    <row r="439" spans="4:5" x14ac:dyDescent="0.2">
      <c r="D439">
        <v>0</v>
      </c>
      <c r="E439">
        <v>0</v>
      </c>
    </row>
    <row r="440" spans="4:5" x14ac:dyDescent="0.2">
      <c r="D440" t="s">
        <v>2509</v>
      </c>
      <c r="E440" t="s">
        <v>2877</v>
      </c>
    </row>
    <row r="441" spans="4:5" x14ac:dyDescent="0.2">
      <c r="D441" t="s">
        <v>2510</v>
      </c>
      <c r="E441" t="s">
        <v>2878</v>
      </c>
    </row>
    <row r="442" spans="4:5" x14ac:dyDescent="0.2">
      <c r="D442">
        <v>0</v>
      </c>
      <c r="E442">
        <v>0</v>
      </c>
    </row>
    <row r="443" spans="4:5" x14ac:dyDescent="0.2">
      <c r="D443" t="s">
        <v>2511</v>
      </c>
      <c r="E443" t="s">
        <v>2879</v>
      </c>
    </row>
    <row r="444" spans="4:5" x14ac:dyDescent="0.2">
      <c r="D444" t="s">
        <v>2512</v>
      </c>
      <c r="E444" t="s">
        <v>2880</v>
      </c>
    </row>
    <row r="445" spans="4:5" x14ac:dyDescent="0.2">
      <c r="D445">
        <v>0</v>
      </c>
      <c r="E445">
        <v>0</v>
      </c>
    </row>
    <row r="446" spans="4:5" x14ac:dyDescent="0.2">
      <c r="D446" t="s">
        <v>2513</v>
      </c>
      <c r="E446" t="s">
        <v>2881</v>
      </c>
    </row>
    <row r="447" spans="4:5" x14ac:dyDescent="0.2">
      <c r="D447" t="s">
        <v>2514</v>
      </c>
      <c r="E447" t="s">
        <v>2882</v>
      </c>
    </row>
    <row r="448" spans="4:5" x14ac:dyDescent="0.2">
      <c r="D448">
        <v>0</v>
      </c>
      <c r="E448">
        <v>0</v>
      </c>
    </row>
    <row r="449" spans="4:5" x14ac:dyDescent="0.2">
      <c r="D449" t="s">
        <v>2515</v>
      </c>
      <c r="E449" t="s">
        <v>2883</v>
      </c>
    </row>
    <row r="450" spans="4:5" x14ac:dyDescent="0.2">
      <c r="D450" t="s">
        <v>2516</v>
      </c>
      <c r="E450" t="s">
        <v>2884</v>
      </c>
    </row>
    <row r="451" spans="4:5" x14ac:dyDescent="0.2">
      <c r="D451">
        <v>0</v>
      </c>
      <c r="E451">
        <v>0</v>
      </c>
    </row>
    <row r="452" spans="4:5" x14ac:dyDescent="0.2">
      <c r="D452" t="s">
        <v>2517</v>
      </c>
      <c r="E452" t="s">
        <v>2885</v>
      </c>
    </row>
    <row r="453" spans="4:5" x14ac:dyDescent="0.2">
      <c r="D453" t="s">
        <v>2518</v>
      </c>
      <c r="E453" t="s">
        <v>2886</v>
      </c>
    </row>
    <row r="454" spans="4:5" x14ac:dyDescent="0.2">
      <c r="D454">
        <v>0</v>
      </c>
      <c r="E454">
        <v>0</v>
      </c>
    </row>
    <row r="455" spans="4:5" x14ac:dyDescent="0.2">
      <c r="D455" t="s">
        <v>2519</v>
      </c>
      <c r="E455" t="s">
        <v>2887</v>
      </c>
    </row>
    <row r="456" spans="4:5" x14ac:dyDescent="0.2">
      <c r="D456" t="s">
        <v>2520</v>
      </c>
      <c r="E456" t="s">
        <v>2888</v>
      </c>
    </row>
    <row r="457" spans="4:5" x14ac:dyDescent="0.2">
      <c r="D457">
        <v>0</v>
      </c>
      <c r="E457">
        <v>0</v>
      </c>
    </row>
    <row r="458" spans="4:5" x14ac:dyDescent="0.2">
      <c r="D458" t="s">
        <v>2521</v>
      </c>
      <c r="E458" t="s">
        <v>2889</v>
      </c>
    </row>
    <row r="459" spans="4:5" x14ac:dyDescent="0.2">
      <c r="D459" t="s">
        <v>2522</v>
      </c>
      <c r="E459" t="s">
        <v>2890</v>
      </c>
    </row>
    <row r="460" spans="4:5" x14ac:dyDescent="0.2">
      <c r="D460">
        <v>0</v>
      </c>
      <c r="E460">
        <v>0</v>
      </c>
    </row>
    <row r="461" spans="4:5" x14ac:dyDescent="0.2">
      <c r="D461" t="s">
        <v>2523</v>
      </c>
      <c r="E461" t="s">
        <v>2891</v>
      </c>
    </row>
    <row r="462" spans="4:5" x14ac:dyDescent="0.2">
      <c r="D462" t="s">
        <v>2524</v>
      </c>
      <c r="E462" t="s">
        <v>2892</v>
      </c>
    </row>
    <row r="463" spans="4:5" x14ac:dyDescent="0.2">
      <c r="D463">
        <v>0</v>
      </c>
      <c r="E463">
        <v>0</v>
      </c>
    </row>
    <row r="464" spans="4:5" x14ac:dyDescent="0.2">
      <c r="D464" t="s">
        <v>2525</v>
      </c>
      <c r="E464" t="s">
        <v>2893</v>
      </c>
    </row>
    <row r="465" spans="4:5" x14ac:dyDescent="0.2">
      <c r="D465" t="s">
        <v>2526</v>
      </c>
      <c r="E465" t="s">
        <v>2189</v>
      </c>
    </row>
    <row r="466" spans="4:5" x14ac:dyDescent="0.2">
      <c r="D466">
        <v>0</v>
      </c>
      <c r="E466">
        <v>0</v>
      </c>
    </row>
    <row r="467" spans="4:5" x14ac:dyDescent="0.2">
      <c r="D467" t="s">
        <v>2527</v>
      </c>
      <c r="E467" t="s">
        <v>2894</v>
      </c>
    </row>
    <row r="468" spans="4:5" x14ac:dyDescent="0.2">
      <c r="D468" t="s">
        <v>2528</v>
      </c>
      <c r="E468" t="s">
        <v>2895</v>
      </c>
    </row>
    <row r="469" spans="4:5" x14ac:dyDescent="0.2">
      <c r="D469">
        <v>0</v>
      </c>
      <c r="E469">
        <v>0</v>
      </c>
    </row>
    <row r="470" spans="4:5" x14ac:dyDescent="0.2">
      <c r="D470" t="s">
        <v>2529</v>
      </c>
      <c r="E470" t="s">
        <v>2896</v>
      </c>
    </row>
    <row r="471" spans="4:5" x14ac:dyDescent="0.2">
      <c r="D471" t="s">
        <v>2530</v>
      </c>
      <c r="E471" t="s">
        <v>2897</v>
      </c>
    </row>
    <row r="472" spans="4:5" x14ac:dyDescent="0.2">
      <c r="D472">
        <v>0</v>
      </c>
      <c r="E472">
        <v>0</v>
      </c>
    </row>
    <row r="473" spans="4:5" x14ac:dyDescent="0.2">
      <c r="D473" t="s">
        <v>2531</v>
      </c>
      <c r="E473" t="s">
        <v>2898</v>
      </c>
    </row>
    <row r="474" spans="4:5" x14ac:dyDescent="0.2">
      <c r="D474" t="s">
        <v>2532</v>
      </c>
      <c r="E474" t="s">
        <v>2899</v>
      </c>
    </row>
    <row r="475" spans="4:5" x14ac:dyDescent="0.2">
      <c r="D475">
        <v>0</v>
      </c>
      <c r="E475">
        <v>0</v>
      </c>
    </row>
    <row r="476" spans="4:5" x14ac:dyDescent="0.2">
      <c r="D476" t="s">
        <v>2533</v>
      </c>
      <c r="E476" t="s">
        <v>2900</v>
      </c>
    </row>
    <row r="477" spans="4:5" x14ac:dyDescent="0.2">
      <c r="D477" t="s">
        <v>2534</v>
      </c>
      <c r="E477" t="s">
        <v>2901</v>
      </c>
    </row>
    <row r="478" spans="4:5" x14ac:dyDescent="0.2">
      <c r="D478">
        <v>0</v>
      </c>
      <c r="E478">
        <v>0</v>
      </c>
    </row>
    <row r="479" spans="4:5" x14ac:dyDescent="0.2">
      <c r="D479" t="s">
        <v>2535</v>
      </c>
      <c r="E479" t="s">
        <v>2902</v>
      </c>
    </row>
    <row r="480" spans="4:5" x14ac:dyDescent="0.2">
      <c r="D480" t="s">
        <v>2536</v>
      </c>
      <c r="E480" t="s">
        <v>2903</v>
      </c>
    </row>
    <row r="481" spans="4:5" x14ac:dyDescent="0.2">
      <c r="D481">
        <v>0</v>
      </c>
      <c r="E481">
        <v>0</v>
      </c>
    </row>
    <row r="482" spans="4:5" x14ac:dyDescent="0.2">
      <c r="D482" t="s">
        <v>2537</v>
      </c>
      <c r="E482" t="s">
        <v>2904</v>
      </c>
    </row>
    <row r="483" spans="4:5" x14ac:dyDescent="0.2">
      <c r="D483" t="s">
        <v>2538</v>
      </c>
      <c r="E483" t="s">
        <v>2905</v>
      </c>
    </row>
    <row r="484" spans="4:5" x14ac:dyDescent="0.2">
      <c r="D484">
        <v>0</v>
      </c>
      <c r="E484">
        <v>0</v>
      </c>
    </row>
    <row r="485" spans="4:5" x14ac:dyDescent="0.2">
      <c r="D485" t="s">
        <v>2539</v>
      </c>
      <c r="E485" t="s">
        <v>2906</v>
      </c>
    </row>
    <row r="486" spans="4:5" x14ac:dyDescent="0.2">
      <c r="D486" t="s">
        <v>2540</v>
      </c>
      <c r="E486" t="s">
        <v>2907</v>
      </c>
    </row>
    <row r="487" spans="4:5" x14ac:dyDescent="0.2">
      <c r="D487">
        <v>0</v>
      </c>
      <c r="E487">
        <v>0</v>
      </c>
    </row>
    <row r="488" spans="4:5" x14ac:dyDescent="0.2">
      <c r="D488" t="s">
        <v>2541</v>
      </c>
      <c r="E488" t="s">
        <v>2908</v>
      </c>
    </row>
    <row r="489" spans="4:5" x14ac:dyDescent="0.2">
      <c r="D489" t="s">
        <v>2542</v>
      </c>
      <c r="E489" t="s">
        <v>2909</v>
      </c>
    </row>
    <row r="490" spans="4:5" x14ac:dyDescent="0.2">
      <c r="D490">
        <v>0</v>
      </c>
      <c r="E490">
        <v>0</v>
      </c>
    </row>
    <row r="491" spans="4:5" x14ac:dyDescent="0.2">
      <c r="D491" t="s">
        <v>2543</v>
      </c>
      <c r="E491" t="s">
        <v>2910</v>
      </c>
    </row>
    <row r="492" spans="4:5" x14ac:dyDescent="0.2">
      <c r="D492" t="s">
        <v>2544</v>
      </c>
      <c r="E492" t="s">
        <v>2280</v>
      </c>
    </row>
    <row r="493" spans="4:5" x14ac:dyDescent="0.2">
      <c r="D493">
        <v>0</v>
      </c>
      <c r="E493">
        <v>101216</v>
      </c>
    </row>
    <row r="494" spans="4:5" x14ac:dyDescent="0.2">
      <c r="D494" t="s">
        <v>2545</v>
      </c>
      <c r="E494" t="s">
        <v>2911</v>
      </c>
    </row>
    <row r="495" spans="4:5" x14ac:dyDescent="0.2">
      <c r="D495" t="s">
        <v>2546</v>
      </c>
      <c r="E495" t="s">
        <v>2912</v>
      </c>
    </row>
    <row r="496" spans="4:5" x14ac:dyDescent="0.2">
      <c r="D496">
        <v>0</v>
      </c>
      <c r="E496">
        <v>19059</v>
      </c>
    </row>
    <row r="497" spans="4:5" x14ac:dyDescent="0.2">
      <c r="D497" t="s">
        <v>2547</v>
      </c>
      <c r="E497" t="s">
        <v>2913</v>
      </c>
    </row>
    <row r="498" spans="4:5" x14ac:dyDescent="0.2">
      <c r="D498" t="s">
        <v>2548</v>
      </c>
      <c r="E498" t="s">
        <v>2914</v>
      </c>
    </row>
    <row r="499" spans="4:5" x14ac:dyDescent="0.2">
      <c r="D499">
        <v>0</v>
      </c>
      <c r="E499">
        <v>24865</v>
      </c>
    </row>
    <row r="500" spans="4:5" x14ac:dyDescent="0.2">
      <c r="D500" t="s">
        <v>2549</v>
      </c>
      <c r="E500" t="s">
        <v>2915</v>
      </c>
    </row>
    <row r="501" spans="4:5" x14ac:dyDescent="0.2">
      <c r="D501" t="s">
        <v>2550</v>
      </c>
      <c r="E501" t="s">
        <v>2916</v>
      </c>
    </row>
    <row r="502" spans="4:5" x14ac:dyDescent="0.2">
      <c r="D502">
        <v>0</v>
      </c>
      <c r="E502">
        <v>0</v>
      </c>
    </row>
    <row r="503" spans="4:5" x14ac:dyDescent="0.2">
      <c r="D503" t="s">
        <v>2551</v>
      </c>
      <c r="E503" t="s">
        <v>2917</v>
      </c>
    </row>
    <row r="504" spans="4:5" x14ac:dyDescent="0.2">
      <c r="D504" t="s">
        <v>2552</v>
      </c>
      <c r="E504" t="s">
        <v>2918</v>
      </c>
    </row>
    <row r="505" spans="4:5" x14ac:dyDescent="0.2">
      <c r="D505">
        <v>0</v>
      </c>
      <c r="E505">
        <v>0</v>
      </c>
    </row>
    <row r="506" spans="4:5" x14ac:dyDescent="0.2">
      <c r="D506" t="s">
        <v>2553</v>
      </c>
      <c r="E506" t="s">
        <v>2919</v>
      </c>
    </row>
    <row r="507" spans="4:5" x14ac:dyDescent="0.2">
      <c r="D507" t="s">
        <v>2554</v>
      </c>
      <c r="E507" t="s">
        <v>2920</v>
      </c>
    </row>
    <row r="508" spans="4:5" x14ac:dyDescent="0.2">
      <c r="D508">
        <v>0</v>
      </c>
      <c r="E508">
        <v>0</v>
      </c>
    </row>
    <row r="509" spans="4:5" x14ac:dyDescent="0.2">
      <c r="D509" t="s">
        <v>2555</v>
      </c>
      <c r="E509" t="s">
        <v>2921</v>
      </c>
    </row>
    <row r="510" spans="4:5" x14ac:dyDescent="0.2">
      <c r="D510" t="s">
        <v>2556</v>
      </c>
      <c r="E510" t="s">
        <v>2922</v>
      </c>
    </row>
    <row r="511" spans="4:5" x14ac:dyDescent="0.2">
      <c r="D511">
        <v>0</v>
      </c>
      <c r="E511">
        <v>0</v>
      </c>
    </row>
    <row r="512" spans="4:5" x14ac:dyDescent="0.2">
      <c r="D512" t="s">
        <v>2557</v>
      </c>
      <c r="E512" t="s">
        <v>2923</v>
      </c>
    </row>
    <row r="513" spans="4:5" x14ac:dyDescent="0.2">
      <c r="D513" t="s">
        <v>2558</v>
      </c>
      <c r="E513" t="s">
        <v>2924</v>
      </c>
    </row>
    <row r="514" spans="4:5" x14ac:dyDescent="0.2">
      <c r="D514">
        <v>0</v>
      </c>
      <c r="E514">
        <v>0</v>
      </c>
    </row>
    <row r="515" spans="4:5" x14ac:dyDescent="0.2">
      <c r="D515" t="s">
        <v>2559</v>
      </c>
      <c r="E515" t="s">
        <v>2925</v>
      </c>
    </row>
    <row r="516" spans="4:5" x14ac:dyDescent="0.2">
      <c r="D516" t="s">
        <v>2560</v>
      </c>
      <c r="E516" t="s">
        <v>2926</v>
      </c>
    </row>
    <row r="517" spans="4:5" x14ac:dyDescent="0.2">
      <c r="D517">
        <v>0</v>
      </c>
      <c r="E517">
        <v>217367</v>
      </c>
    </row>
    <row r="518" spans="4:5" x14ac:dyDescent="0.2">
      <c r="D518" t="s">
        <v>2561</v>
      </c>
      <c r="E518" t="s">
        <v>2927</v>
      </c>
    </row>
    <row r="519" spans="4:5" x14ac:dyDescent="0.2">
      <c r="D519" t="s">
        <v>2562</v>
      </c>
      <c r="E519" t="s">
        <v>2174</v>
      </c>
    </row>
    <row r="520" spans="4:5" x14ac:dyDescent="0.2">
      <c r="D520">
        <v>0</v>
      </c>
      <c r="E520">
        <v>6609112</v>
      </c>
    </row>
    <row r="521" spans="4:5" x14ac:dyDescent="0.2">
      <c r="D521" t="s">
        <v>2563</v>
      </c>
      <c r="E521" t="s">
        <v>2928</v>
      </c>
    </row>
    <row r="522" spans="4:5" x14ac:dyDescent="0.2">
      <c r="D522" t="s">
        <v>2564</v>
      </c>
      <c r="E522" t="s">
        <v>2929</v>
      </c>
    </row>
    <row r="523" spans="4:5" x14ac:dyDescent="0.2">
      <c r="D523">
        <v>0</v>
      </c>
      <c r="E523">
        <v>2152870</v>
      </c>
    </row>
    <row r="524" spans="4:5" x14ac:dyDescent="0.2">
      <c r="D524" t="s">
        <v>2565</v>
      </c>
      <c r="E524" t="s">
        <v>2930</v>
      </c>
    </row>
    <row r="525" spans="4:5" x14ac:dyDescent="0.2">
      <c r="D525" t="s">
        <v>2566</v>
      </c>
      <c r="E525" t="s">
        <v>2931</v>
      </c>
    </row>
    <row r="526" spans="4:5" x14ac:dyDescent="0.2">
      <c r="D526">
        <v>0</v>
      </c>
      <c r="E526">
        <v>1893705</v>
      </c>
    </row>
    <row r="527" spans="4:5" x14ac:dyDescent="0.2">
      <c r="D527" t="s">
        <v>2567</v>
      </c>
      <c r="E527" t="s">
        <v>2932</v>
      </c>
    </row>
    <row r="528" spans="4:5" x14ac:dyDescent="0.2">
      <c r="D528" t="s">
        <v>2568</v>
      </c>
      <c r="E528" t="s">
        <v>2933</v>
      </c>
    </row>
    <row r="529" spans="4:5" x14ac:dyDescent="0.2">
      <c r="D529">
        <v>0</v>
      </c>
      <c r="E529">
        <v>37288</v>
      </c>
    </row>
    <row r="530" spans="4:5" x14ac:dyDescent="0.2">
      <c r="D530" t="s">
        <v>2569</v>
      </c>
      <c r="E530" t="s">
        <v>2934</v>
      </c>
    </row>
    <row r="531" spans="4:5" x14ac:dyDescent="0.2">
      <c r="D531" t="s">
        <v>2570</v>
      </c>
      <c r="E531" t="s">
        <v>2935</v>
      </c>
    </row>
    <row r="532" spans="4:5" x14ac:dyDescent="0.2">
      <c r="D532">
        <v>0</v>
      </c>
      <c r="E532">
        <v>0</v>
      </c>
    </row>
    <row r="533" spans="4:5" x14ac:dyDescent="0.2">
      <c r="D533" t="s">
        <v>2571</v>
      </c>
      <c r="E533" t="s">
        <v>2936</v>
      </c>
    </row>
    <row r="534" spans="4:5" x14ac:dyDescent="0.2">
      <c r="D534" t="s">
        <v>2572</v>
      </c>
      <c r="E534" t="s">
        <v>2937</v>
      </c>
    </row>
    <row r="535" spans="4:5" x14ac:dyDescent="0.2">
      <c r="D535">
        <v>0</v>
      </c>
      <c r="E535">
        <v>225</v>
      </c>
    </row>
    <row r="536" spans="4:5" x14ac:dyDescent="0.2">
      <c r="D536" t="s">
        <v>2573</v>
      </c>
      <c r="E536" t="s">
        <v>2938</v>
      </c>
    </row>
    <row r="537" spans="4:5" x14ac:dyDescent="0.2">
      <c r="D537" t="s">
        <v>2574</v>
      </c>
      <c r="E537" t="s">
        <v>2939</v>
      </c>
    </row>
    <row r="538" spans="4:5" x14ac:dyDescent="0.2">
      <c r="D538">
        <v>0</v>
      </c>
      <c r="E538">
        <v>0</v>
      </c>
    </row>
    <row r="539" spans="4:5" x14ac:dyDescent="0.2">
      <c r="D539" t="s">
        <v>2575</v>
      </c>
      <c r="E539" t="s">
        <v>2940</v>
      </c>
    </row>
    <row r="540" spans="4:5" x14ac:dyDescent="0.2">
      <c r="D540" t="s">
        <v>2576</v>
      </c>
      <c r="E540" t="s">
        <v>2941</v>
      </c>
    </row>
    <row r="541" spans="4:5" x14ac:dyDescent="0.2">
      <c r="D541">
        <v>0</v>
      </c>
      <c r="E541">
        <v>0</v>
      </c>
    </row>
    <row r="542" spans="4:5" x14ac:dyDescent="0.2">
      <c r="D542" t="s">
        <v>2577</v>
      </c>
      <c r="E542" t="s">
        <v>2942</v>
      </c>
    </row>
    <row r="543" spans="4:5" x14ac:dyDescent="0.2">
      <c r="D543" t="s">
        <v>2578</v>
      </c>
      <c r="E543" t="s">
        <v>2943</v>
      </c>
    </row>
    <row r="544" spans="4:5" x14ac:dyDescent="0.2">
      <c r="D544">
        <v>0</v>
      </c>
      <c r="E544">
        <v>10723387</v>
      </c>
    </row>
    <row r="545" spans="4:5" x14ac:dyDescent="0.2">
      <c r="D545" t="s">
        <v>2579</v>
      </c>
      <c r="E545" t="s">
        <v>2944</v>
      </c>
    </row>
    <row r="546" spans="4:5" x14ac:dyDescent="0.2">
      <c r="D546" t="s">
        <v>2580</v>
      </c>
      <c r="E546" t="s">
        <v>2283</v>
      </c>
    </row>
    <row r="547" spans="4:5" x14ac:dyDescent="0.2">
      <c r="D547">
        <v>0</v>
      </c>
      <c r="E547">
        <v>0</v>
      </c>
    </row>
    <row r="548" spans="4:5" x14ac:dyDescent="0.2">
      <c r="D548" t="s">
        <v>2581</v>
      </c>
      <c r="E548" t="s">
        <v>2945</v>
      </c>
    </row>
    <row r="549" spans="4:5" x14ac:dyDescent="0.2">
      <c r="D549" t="s">
        <v>2582</v>
      </c>
      <c r="E549" t="s">
        <v>2946</v>
      </c>
    </row>
    <row r="550" spans="4:5" x14ac:dyDescent="0.2">
      <c r="D550">
        <v>0</v>
      </c>
      <c r="E550">
        <v>0</v>
      </c>
    </row>
    <row r="551" spans="4:5" x14ac:dyDescent="0.2">
      <c r="D551" t="s">
        <v>2583</v>
      </c>
      <c r="E551" t="s">
        <v>2947</v>
      </c>
    </row>
    <row r="552" spans="4:5" x14ac:dyDescent="0.2">
      <c r="D552" t="s">
        <v>2584</v>
      </c>
      <c r="E552" t="s">
        <v>2948</v>
      </c>
    </row>
    <row r="553" spans="4:5" x14ac:dyDescent="0.2">
      <c r="D553">
        <v>0</v>
      </c>
      <c r="E553">
        <v>6478</v>
      </c>
    </row>
    <row r="554" spans="4:5" x14ac:dyDescent="0.2">
      <c r="D554" t="s">
        <v>2585</v>
      </c>
      <c r="E554" t="s">
        <v>2949</v>
      </c>
    </row>
    <row r="555" spans="4:5" x14ac:dyDescent="0.2">
      <c r="D555" t="s">
        <v>2586</v>
      </c>
      <c r="E555" t="s">
        <v>2950</v>
      </c>
    </row>
    <row r="556" spans="4:5" x14ac:dyDescent="0.2">
      <c r="D556">
        <v>0</v>
      </c>
      <c r="E556">
        <v>0</v>
      </c>
    </row>
    <row r="557" spans="4:5" x14ac:dyDescent="0.2">
      <c r="D557" t="s">
        <v>2587</v>
      </c>
      <c r="E557" t="s">
        <v>2951</v>
      </c>
    </row>
    <row r="558" spans="4:5" x14ac:dyDescent="0.2">
      <c r="D558" t="s">
        <v>2588</v>
      </c>
      <c r="E558" t="s">
        <v>2952</v>
      </c>
    </row>
    <row r="559" spans="4:5" x14ac:dyDescent="0.2">
      <c r="D559">
        <v>0</v>
      </c>
      <c r="E559">
        <v>0</v>
      </c>
    </row>
    <row r="560" spans="4:5" x14ac:dyDescent="0.2">
      <c r="D560" t="s">
        <v>2589</v>
      </c>
      <c r="E560" t="s">
        <v>2953</v>
      </c>
    </row>
    <row r="561" spans="4:5" x14ac:dyDescent="0.2">
      <c r="D561" t="s">
        <v>2590</v>
      </c>
      <c r="E561" t="s">
        <v>2954</v>
      </c>
    </row>
    <row r="562" spans="4:5" x14ac:dyDescent="0.2">
      <c r="D562">
        <v>599340</v>
      </c>
      <c r="E562">
        <v>0</v>
      </c>
    </row>
    <row r="563" spans="4:5" x14ac:dyDescent="0.2">
      <c r="D563" t="s">
        <v>2591</v>
      </c>
      <c r="E563" t="s">
        <v>2955</v>
      </c>
    </row>
    <row r="564" spans="4:5" x14ac:dyDescent="0.2">
      <c r="D564" t="s">
        <v>2592</v>
      </c>
      <c r="E564" t="s">
        <v>2956</v>
      </c>
    </row>
    <row r="565" spans="4:5" x14ac:dyDescent="0.2">
      <c r="D565">
        <v>50737</v>
      </c>
      <c r="E565">
        <v>0</v>
      </c>
    </row>
    <row r="566" spans="4:5" x14ac:dyDescent="0.2">
      <c r="D566" t="s">
        <v>2593</v>
      </c>
      <c r="E566" t="s">
        <v>2957</v>
      </c>
    </row>
    <row r="567" spans="4:5" x14ac:dyDescent="0.2">
      <c r="D567" t="s">
        <v>2594</v>
      </c>
      <c r="E567" t="s">
        <v>2958</v>
      </c>
    </row>
    <row r="568" spans="4:5" x14ac:dyDescent="0.2">
      <c r="D568">
        <v>34408</v>
      </c>
      <c r="E568">
        <v>0</v>
      </c>
    </row>
    <row r="569" spans="4:5" x14ac:dyDescent="0.2">
      <c r="D569" t="s">
        <v>2595</v>
      </c>
      <c r="E569" t="s">
        <v>2959</v>
      </c>
    </row>
    <row r="570" spans="4:5" x14ac:dyDescent="0.2">
      <c r="E570" t="s">
        <v>2960</v>
      </c>
    </row>
    <row r="571" spans="4:5" x14ac:dyDescent="0.2">
      <c r="E571">
        <v>18000</v>
      </c>
    </row>
    <row r="572" spans="4:5" x14ac:dyDescent="0.2">
      <c r="E572" t="s">
        <v>2961</v>
      </c>
    </row>
    <row r="573" spans="4:5" x14ac:dyDescent="0.2">
      <c r="E573" t="s">
        <v>2962</v>
      </c>
    </row>
    <row r="574" spans="4:5" x14ac:dyDescent="0.2">
      <c r="E574">
        <v>495992</v>
      </c>
    </row>
    <row r="575" spans="4:5" x14ac:dyDescent="0.2">
      <c r="E575" t="s">
        <v>2963</v>
      </c>
    </row>
    <row r="576" spans="4:5" x14ac:dyDescent="0.2">
      <c r="E576" t="s">
        <v>2964</v>
      </c>
    </row>
    <row r="577" spans="5:5" x14ac:dyDescent="0.2">
      <c r="E577">
        <v>136318</v>
      </c>
    </row>
    <row r="578" spans="5:5" x14ac:dyDescent="0.2">
      <c r="E578" t="s">
        <v>2965</v>
      </c>
    </row>
    <row r="579" spans="5:5" x14ac:dyDescent="0.2">
      <c r="E579" t="s">
        <v>2966</v>
      </c>
    </row>
    <row r="580" spans="5:5" x14ac:dyDescent="0.2">
      <c r="E580">
        <v>789075</v>
      </c>
    </row>
    <row r="581" spans="5:5" x14ac:dyDescent="0.2">
      <c r="E581" t="s">
        <v>2967</v>
      </c>
    </row>
    <row r="582" spans="5:5" x14ac:dyDescent="0.2">
      <c r="E582" t="s">
        <v>2968</v>
      </c>
    </row>
    <row r="583" spans="5:5" x14ac:dyDescent="0.2">
      <c r="E583">
        <v>10762</v>
      </c>
    </row>
    <row r="584" spans="5:5" x14ac:dyDescent="0.2">
      <c r="E584" t="s">
        <v>2969</v>
      </c>
    </row>
    <row r="585" spans="5:5" x14ac:dyDescent="0.2">
      <c r="E585" t="s">
        <v>2970</v>
      </c>
    </row>
    <row r="586" spans="5:5" x14ac:dyDescent="0.2">
      <c r="E586">
        <v>24544</v>
      </c>
    </row>
    <row r="587" spans="5:5" x14ac:dyDescent="0.2">
      <c r="E587" t="s">
        <v>2971</v>
      </c>
    </row>
    <row r="588" spans="5:5" x14ac:dyDescent="0.2">
      <c r="E588" t="s">
        <v>2972</v>
      </c>
    </row>
    <row r="589" spans="5:5" x14ac:dyDescent="0.2">
      <c r="E589">
        <v>513</v>
      </c>
    </row>
    <row r="590" spans="5:5" x14ac:dyDescent="0.2">
      <c r="E590" t="s">
        <v>2973</v>
      </c>
    </row>
    <row r="591" spans="5:5" x14ac:dyDescent="0.2">
      <c r="E591" t="s">
        <v>2974</v>
      </c>
    </row>
    <row r="592" spans="5:5" x14ac:dyDescent="0.2">
      <c r="E592">
        <v>198916</v>
      </c>
    </row>
    <row r="593" spans="5:5" x14ac:dyDescent="0.2">
      <c r="E593" t="s">
        <v>2975</v>
      </c>
    </row>
    <row r="594" spans="5:5" x14ac:dyDescent="0.2">
      <c r="E594" t="s">
        <v>2976</v>
      </c>
    </row>
    <row r="595" spans="5:5" x14ac:dyDescent="0.2">
      <c r="E595">
        <v>0</v>
      </c>
    </row>
    <row r="596" spans="5:5" x14ac:dyDescent="0.2">
      <c r="E596" t="s">
        <v>2977</v>
      </c>
    </row>
    <row r="597" spans="5:5" x14ac:dyDescent="0.2">
      <c r="E597" t="s">
        <v>2978</v>
      </c>
    </row>
    <row r="598" spans="5:5" x14ac:dyDescent="0.2">
      <c r="E598">
        <v>1592259</v>
      </c>
    </row>
    <row r="599" spans="5:5" x14ac:dyDescent="0.2">
      <c r="E599" t="s">
        <v>2979</v>
      </c>
    </row>
    <row r="600" spans="5:5" x14ac:dyDescent="0.2">
      <c r="E600" t="s">
        <v>2980</v>
      </c>
    </row>
    <row r="601" spans="5:5" x14ac:dyDescent="0.2">
      <c r="E601">
        <v>0</v>
      </c>
    </row>
    <row r="602" spans="5:5" x14ac:dyDescent="0.2">
      <c r="E602" t="s">
        <v>2981</v>
      </c>
    </row>
    <row r="603" spans="5:5" x14ac:dyDescent="0.2">
      <c r="E603" t="s">
        <v>2982</v>
      </c>
    </row>
    <row r="604" spans="5:5" x14ac:dyDescent="0.2">
      <c r="E604">
        <v>0</v>
      </c>
    </row>
    <row r="605" spans="5:5" x14ac:dyDescent="0.2">
      <c r="E605" t="s">
        <v>2983</v>
      </c>
    </row>
    <row r="606" spans="5:5" x14ac:dyDescent="0.2">
      <c r="E606" t="s">
        <v>2984</v>
      </c>
    </row>
    <row r="607" spans="5:5" x14ac:dyDescent="0.2">
      <c r="E607">
        <v>0</v>
      </c>
    </row>
    <row r="608" spans="5:5" x14ac:dyDescent="0.2">
      <c r="E608" t="s">
        <v>2985</v>
      </c>
    </row>
    <row r="609" spans="5:5" x14ac:dyDescent="0.2">
      <c r="E609" t="s">
        <v>2986</v>
      </c>
    </row>
    <row r="610" spans="5:5" x14ac:dyDescent="0.2">
      <c r="E610">
        <v>0</v>
      </c>
    </row>
    <row r="611" spans="5:5" x14ac:dyDescent="0.2">
      <c r="E611" t="s">
        <v>2987</v>
      </c>
    </row>
    <row r="612" spans="5:5" x14ac:dyDescent="0.2">
      <c r="E612" t="s">
        <v>2988</v>
      </c>
    </row>
    <row r="613" spans="5:5" x14ac:dyDescent="0.2">
      <c r="E613">
        <v>0</v>
      </c>
    </row>
    <row r="614" spans="5:5" x14ac:dyDescent="0.2">
      <c r="E614" t="s">
        <v>2989</v>
      </c>
    </row>
    <row r="615" spans="5:5" x14ac:dyDescent="0.2">
      <c r="E615" t="s">
        <v>2990</v>
      </c>
    </row>
    <row r="616" spans="5:5" x14ac:dyDescent="0.2">
      <c r="E616">
        <v>0</v>
      </c>
    </row>
    <row r="617" spans="5:5" x14ac:dyDescent="0.2">
      <c r="E617" t="s">
        <v>2991</v>
      </c>
    </row>
    <row r="618" spans="5:5" x14ac:dyDescent="0.2">
      <c r="E618" t="s">
        <v>2992</v>
      </c>
    </row>
    <row r="619" spans="5:5" x14ac:dyDescent="0.2">
      <c r="E619">
        <v>0</v>
      </c>
    </row>
    <row r="620" spans="5:5" x14ac:dyDescent="0.2">
      <c r="E620" t="s">
        <v>2993</v>
      </c>
    </row>
    <row r="621" spans="5:5" x14ac:dyDescent="0.2">
      <c r="E621" t="s">
        <v>2994</v>
      </c>
    </row>
    <row r="622" spans="5:5" x14ac:dyDescent="0.2">
      <c r="E622">
        <v>0</v>
      </c>
    </row>
    <row r="623" spans="5:5" x14ac:dyDescent="0.2">
      <c r="E623" t="s">
        <v>2995</v>
      </c>
    </row>
    <row r="624" spans="5:5" x14ac:dyDescent="0.2">
      <c r="E624" t="s">
        <v>2996</v>
      </c>
    </row>
    <row r="625" spans="5:5" x14ac:dyDescent="0.2">
      <c r="E625">
        <v>0</v>
      </c>
    </row>
    <row r="626" spans="5:5" x14ac:dyDescent="0.2">
      <c r="E626" t="s">
        <v>2997</v>
      </c>
    </row>
    <row r="627" spans="5:5" x14ac:dyDescent="0.2">
      <c r="E627" t="s">
        <v>2998</v>
      </c>
    </row>
    <row r="628" spans="5:5" x14ac:dyDescent="0.2">
      <c r="E628">
        <v>0</v>
      </c>
    </row>
    <row r="629" spans="5:5" x14ac:dyDescent="0.2">
      <c r="E629" t="s">
        <v>2999</v>
      </c>
    </row>
    <row r="630" spans="5:5" x14ac:dyDescent="0.2">
      <c r="E630" t="s">
        <v>3000</v>
      </c>
    </row>
    <row r="631" spans="5:5" x14ac:dyDescent="0.2">
      <c r="E631">
        <v>0</v>
      </c>
    </row>
    <row r="632" spans="5:5" x14ac:dyDescent="0.2">
      <c r="E632" t="s">
        <v>3001</v>
      </c>
    </row>
    <row r="633" spans="5:5" x14ac:dyDescent="0.2">
      <c r="E633" t="s">
        <v>3002</v>
      </c>
    </row>
    <row r="634" spans="5:5" x14ac:dyDescent="0.2">
      <c r="E634">
        <v>0</v>
      </c>
    </row>
    <row r="635" spans="5:5" x14ac:dyDescent="0.2">
      <c r="E635" t="s">
        <v>3003</v>
      </c>
    </row>
    <row r="636" spans="5:5" x14ac:dyDescent="0.2">
      <c r="E636" t="s">
        <v>3004</v>
      </c>
    </row>
    <row r="637" spans="5:5" x14ac:dyDescent="0.2">
      <c r="E637">
        <v>0</v>
      </c>
    </row>
    <row r="638" spans="5:5" x14ac:dyDescent="0.2">
      <c r="E638" t="s">
        <v>3005</v>
      </c>
    </row>
    <row r="639" spans="5:5" x14ac:dyDescent="0.2">
      <c r="E639" t="s">
        <v>3006</v>
      </c>
    </row>
    <row r="640" spans="5:5" x14ac:dyDescent="0.2">
      <c r="E640">
        <v>0</v>
      </c>
    </row>
    <row r="641" spans="5:5" x14ac:dyDescent="0.2">
      <c r="E641" t="s">
        <v>3007</v>
      </c>
    </row>
    <row r="642" spans="5:5" x14ac:dyDescent="0.2">
      <c r="E642" t="s">
        <v>3008</v>
      </c>
    </row>
    <row r="643" spans="5:5" x14ac:dyDescent="0.2">
      <c r="E643">
        <v>0</v>
      </c>
    </row>
    <row r="644" spans="5:5" x14ac:dyDescent="0.2">
      <c r="E644" t="s">
        <v>3009</v>
      </c>
    </row>
    <row r="645" spans="5:5" x14ac:dyDescent="0.2">
      <c r="E645" t="s">
        <v>3010</v>
      </c>
    </row>
    <row r="646" spans="5:5" x14ac:dyDescent="0.2">
      <c r="E646">
        <v>0</v>
      </c>
    </row>
    <row r="647" spans="5:5" x14ac:dyDescent="0.2">
      <c r="E647" t="s">
        <v>3011</v>
      </c>
    </row>
    <row r="648" spans="5:5" x14ac:dyDescent="0.2">
      <c r="E648" t="s">
        <v>3012</v>
      </c>
    </row>
    <row r="649" spans="5:5" x14ac:dyDescent="0.2">
      <c r="E649">
        <v>0</v>
      </c>
    </row>
    <row r="650" spans="5:5" x14ac:dyDescent="0.2">
      <c r="E650" t="s">
        <v>3013</v>
      </c>
    </row>
    <row r="651" spans="5:5" x14ac:dyDescent="0.2">
      <c r="E651" t="s">
        <v>3014</v>
      </c>
    </row>
    <row r="652" spans="5:5" x14ac:dyDescent="0.2">
      <c r="E652">
        <v>0</v>
      </c>
    </row>
    <row r="653" spans="5:5" x14ac:dyDescent="0.2">
      <c r="E653" t="s">
        <v>3015</v>
      </c>
    </row>
    <row r="654" spans="5:5" x14ac:dyDescent="0.2">
      <c r="E654" t="s">
        <v>3016</v>
      </c>
    </row>
    <row r="655" spans="5:5" x14ac:dyDescent="0.2">
      <c r="E655">
        <v>0</v>
      </c>
    </row>
    <row r="656" spans="5:5" x14ac:dyDescent="0.2">
      <c r="E656" t="s">
        <v>3017</v>
      </c>
    </row>
    <row r="657" spans="5:5" x14ac:dyDescent="0.2">
      <c r="E657" t="s">
        <v>3018</v>
      </c>
    </row>
    <row r="658" spans="5:5" x14ac:dyDescent="0.2">
      <c r="E658">
        <v>0</v>
      </c>
    </row>
    <row r="659" spans="5:5" x14ac:dyDescent="0.2">
      <c r="E659" t="s">
        <v>3019</v>
      </c>
    </row>
    <row r="660" spans="5:5" x14ac:dyDescent="0.2">
      <c r="E660" t="s">
        <v>3020</v>
      </c>
    </row>
    <row r="661" spans="5:5" x14ac:dyDescent="0.2">
      <c r="E661">
        <v>0</v>
      </c>
    </row>
    <row r="662" spans="5:5" x14ac:dyDescent="0.2">
      <c r="E662" t="s">
        <v>3021</v>
      </c>
    </row>
    <row r="663" spans="5:5" x14ac:dyDescent="0.2">
      <c r="E663" t="s">
        <v>3022</v>
      </c>
    </row>
    <row r="664" spans="5:5" x14ac:dyDescent="0.2">
      <c r="E664">
        <v>0</v>
      </c>
    </row>
    <row r="665" spans="5:5" x14ac:dyDescent="0.2">
      <c r="E665" t="s">
        <v>3023</v>
      </c>
    </row>
    <row r="666" spans="5:5" x14ac:dyDescent="0.2">
      <c r="E666" t="s">
        <v>3024</v>
      </c>
    </row>
    <row r="667" spans="5:5" x14ac:dyDescent="0.2">
      <c r="E667">
        <v>0</v>
      </c>
    </row>
    <row r="668" spans="5:5" x14ac:dyDescent="0.2">
      <c r="E668" t="s">
        <v>3025</v>
      </c>
    </row>
    <row r="669" spans="5:5" x14ac:dyDescent="0.2">
      <c r="E669" t="s">
        <v>3026</v>
      </c>
    </row>
    <row r="670" spans="5:5" x14ac:dyDescent="0.2">
      <c r="E670">
        <v>0</v>
      </c>
    </row>
    <row r="671" spans="5:5" x14ac:dyDescent="0.2">
      <c r="E671" t="s">
        <v>3027</v>
      </c>
    </row>
    <row r="672" spans="5:5" x14ac:dyDescent="0.2">
      <c r="E672" t="s">
        <v>3028</v>
      </c>
    </row>
    <row r="673" spans="5:5" x14ac:dyDescent="0.2">
      <c r="E673">
        <v>0</v>
      </c>
    </row>
    <row r="674" spans="5:5" x14ac:dyDescent="0.2">
      <c r="E674" t="s">
        <v>3029</v>
      </c>
    </row>
    <row r="675" spans="5:5" x14ac:dyDescent="0.2">
      <c r="E675" t="s">
        <v>3030</v>
      </c>
    </row>
    <row r="676" spans="5:5" x14ac:dyDescent="0.2">
      <c r="E676">
        <v>0</v>
      </c>
    </row>
    <row r="677" spans="5:5" x14ac:dyDescent="0.2">
      <c r="E677" t="s">
        <v>3031</v>
      </c>
    </row>
    <row r="678" spans="5:5" x14ac:dyDescent="0.2">
      <c r="E678" t="s">
        <v>3032</v>
      </c>
    </row>
    <row r="679" spans="5:5" x14ac:dyDescent="0.2">
      <c r="E679">
        <v>0</v>
      </c>
    </row>
    <row r="680" spans="5:5" x14ac:dyDescent="0.2">
      <c r="E680" t="s">
        <v>3033</v>
      </c>
    </row>
    <row r="681" spans="5:5" x14ac:dyDescent="0.2">
      <c r="E681" t="s">
        <v>3034</v>
      </c>
    </row>
    <row r="682" spans="5:5" x14ac:dyDescent="0.2">
      <c r="E682">
        <v>0</v>
      </c>
    </row>
    <row r="683" spans="5:5" x14ac:dyDescent="0.2">
      <c r="E683" t="s">
        <v>3035</v>
      </c>
    </row>
    <row r="684" spans="5:5" x14ac:dyDescent="0.2">
      <c r="E684" t="s">
        <v>3036</v>
      </c>
    </row>
    <row r="685" spans="5:5" x14ac:dyDescent="0.2">
      <c r="E685">
        <v>0</v>
      </c>
    </row>
    <row r="686" spans="5:5" x14ac:dyDescent="0.2">
      <c r="E686" t="s">
        <v>3037</v>
      </c>
    </row>
    <row r="687" spans="5:5" x14ac:dyDescent="0.2">
      <c r="E687" t="s">
        <v>3038</v>
      </c>
    </row>
    <row r="688" spans="5:5" x14ac:dyDescent="0.2">
      <c r="E688">
        <v>0</v>
      </c>
    </row>
    <row r="689" spans="5:5" x14ac:dyDescent="0.2">
      <c r="E689" t="s">
        <v>3039</v>
      </c>
    </row>
    <row r="690" spans="5:5" x14ac:dyDescent="0.2">
      <c r="E690" t="s">
        <v>3040</v>
      </c>
    </row>
    <row r="691" spans="5:5" x14ac:dyDescent="0.2">
      <c r="E691">
        <v>0</v>
      </c>
    </row>
    <row r="692" spans="5:5" x14ac:dyDescent="0.2">
      <c r="E692" t="s">
        <v>3041</v>
      </c>
    </row>
    <row r="693" spans="5:5" x14ac:dyDescent="0.2">
      <c r="E693" t="s">
        <v>3042</v>
      </c>
    </row>
    <row r="694" spans="5:5" x14ac:dyDescent="0.2">
      <c r="E694">
        <v>0</v>
      </c>
    </row>
    <row r="695" spans="5:5" x14ac:dyDescent="0.2">
      <c r="E695" t="s">
        <v>3043</v>
      </c>
    </row>
    <row r="696" spans="5:5" x14ac:dyDescent="0.2">
      <c r="E696" t="s">
        <v>3044</v>
      </c>
    </row>
    <row r="697" spans="5:5" x14ac:dyDescent="0.2">
      <c r="E697">
        <v>0</v>
      </c>
    </row>
    <row r="698" spans="5:5" x14ac:dyDescent="0.2">
      <c r="E698" t="s">
        <v>3045</v>
      </c>
    </row>
    <row r="699" spans="5:5" x14ac:dyDescent="0.2">
      <c r="E699" t="s">
        <v>3046</v>
      </c>
    </row>
    <row r="700" spans="5:5" x14ac:dyDescent="0.2">
      <c r="E700">
        <v>0</v>
      </c>
    </row>
    <row r="701" spans="5:5" x14ac:dyDescent="0.2">
      <c r="E701" t="s">
        <v>3047</v>
      </c>
    </row>
    <row r="702" spans="5:5" x14ac:dyDescent="0.2">
      <c r="E702" t="s">
        <v>3048</v>
      </c>
    </row>
    <row r="703" spans="5:5" x14ac:dyDescent="0.2">
      <c r="E703">
        <v>0</v>
      </c>
    </row>
    <row r="704" spans="5:5" x14ac:dyDescent="0.2">
      <c r="E704" t="s">
        <v>3049</v>
      </c>
    </row>
    <row r="705" spans="5:5" x14ac:dyDescent="0.2">
      <c r="E705" t="s">
        <v>3050</v>
      </c>
    </row>
    <row r="706" spans="5:5" x14ac:dyDescent="0.2">
      <c r="E706">
        <v>0</v>
      </c>
    </row>
    <row r="707" spans="5:5" x14ac:dyDescent="0.2">
      <c r="E707" t="s">
        <v>3051</v>
      </c>
    </row>
    <row r="708" spans="5:5" x14ac:dyDescent="0.2">
      <c r="E708" t="s">
        <v>2195</v>
      </c>
    </row>
    <row r="709" spans="5:5" x14ac:dyDescent="0.2">
      <c r="E709">
        <v>0</v>
      </c>
    </row>
    <row r="710" spans="5:5" x14ac:dyDescent="0.2">
      <c r="E710" t="s">
        <v>3052</v>
      </c>
    </row>
    <row r="711" spans="5:5" x14ac:dyDescent="0.2">
      <c r="E711" t="s">
        <v>3053</v>
      </c>
    </row>
    <row r="712" spans="5:5" x14ac:dyDescent="0.2">
      <c r="E712">
        <v>0</v>
      </c>
    </row>
    <row r="713" spans="5:5" x14ac:dyDescent="0.2">
      <c r="E713" t="s">
        <v>3054</v>
      </c>
    </row>
    <row r="714" spans="5:5" x14ac:dyDescent="0.2">
      <c r="E714" t="s">
        <v>3055</v>
      </c>
    </row>
    <row r="715" spans="5:5" x14ac:dyDescent="0.2">
      <c r="E715">
        <v>2272</v>
      </c>
    </row>
    <row r="716" spans="5:5" x14ac:dyDescent="0.2">
      <c r="E716" t="s">
        <v>3056</v>
      </c>
    </row>
    <row r="717" spans="5:5" x14ac:dyDescent="0.2">
      <c r="E717" t="s">
        <v>3057</v>
      </c>
    </row>
    <row r="718" spans="5:5" x14ac:dyDescent="0.2">
      <c r="E718">
        <v>0</v>
      </c>
    </row>
    <row r="719" spans="5:5" x14ac:dyDescent="0.2">
      <c r="E719" t="s">
        <v>3058</v>
      </c>
    </row>
    <row r="720" spans="5:5" x14ac:dyDescent="0.2">
      <c r="E720" t="s">
        <v>3059</v>
      </c>
    </row>
    <row r="721" spans="5:5" x14ac:dyDescent="0.2">
      <c r="E721">
        <v>0</v>
      </c>
    </row>
    <row r="722" spans="5:5" x14ac:dyDescent="0.2">
      <c r="E722" t="s">
        <v>3060</v>
      </c>
    </row>
    <row r="723" spans="5:5" x14ac:dyDescent="0.2">
      <c r="E723" t="s">
        <v>3061</v>
      </c>
    </row>
    <row r="724" spans="5:5" x14ac:dyDescent="0.2">
      <c r="E724">
        <v>0</v>
      </c>
    </row>
    <row r="725" spans="5:5" x14ac:dyDescent="0.2">
      <c r="E725" t="s">
        <v>3062</v>
      </c>
    </row>
    <row r="726" spans="5:5" x14ac:dyDescent="0.2">
      <c r="E726" t="s">
        <v>3063</v>
      </c>
    </row>
    <row r="727" spans="5:5" x14ac:dyDescent="0.2">
      <c r="E727">
        <v>0</v>
      </c>
    </row>
    <row r="728" spans="5:5" x14ac:dyDescent="0.2">
      <c r="E728" t="s">
        <v>3064</v>
      </c>
    </row>
    <row r="729" spans="5:5" x14ac:dyDescent="0.2">
      <c r="E729" t="s">
        <v>3065</v>
      </c>
    </row>
    <row r="730" spans="5:5" x14ac:dyDescent="0.2">
      <c r="E730">
        <v>0</v>
      </c>
    </row>
    <row r="731" spans="5:5" x14ac:dyDescent="0.2">
      <c r="E731" t="s">
        <v>3066</v>
      </c>
    </row>
    <row r="732" spans="5:5" x14ac:dyDescent="0.2">
      <c r="E732" t="s">
        <v>3067</v>
      </c>
    </row>
    <row r="733" spans="5:5" x14ac:dyDescent="0.2">
      <c r="E733">
        <v>17796</v>
      </c>
    </row>
    <row r="734" spans="5:5" x14ac:dyDescent="0.2">
      <c r="E734" t="s">
        <v>3068</v>
      </c>
    </row>
    <row r="735" spans="5:5" x14ac:dyDescent="0.2">
      <c r="E735" t="s">
        <v>2197</v>
      </c>
    </row>
    <row r="736" spans="5:5" x14ac:dyDescent="0.2">
      <c r="E736">
        <v>1066469</v>
      </c>
    </row>
    <row r="737" spans="5:5" x14ac:dyDescent="0.2">
      <c r="E737" t="s">
        <v>3069</v>
      </c>
    </row>
    <row r="738" spans="5:5" x14ac:dyDescent="0.2">
      <c r="E738" t="s">
        <v>3070</v>
      </c>
    </row>
    <row r="739" spans="5:5" x14ac:dyDescent="0.2">
      <c r="E739">
        <v>343582</v>
      </c>
    </row>
    <row r="740" spans="5:5" x14ac:dyDescent="0.2">
      <c r="E740" t="s">
        <v>3071</v>
      </c>
    </row>
    <row r="741" spans="5:5" x14ac:dyDescent="0.2">
      <c r="E741" t="s">
        <v>3072</v>
      </c>
    </row>
    <row r="742" spans="5:5" x14ac:dyDescent="0.2">
      <c r="E742">
        <v>234505</v>
      </c>
    </row>
    <row r="743" spans="5:5" x14ac:dyDescent="0.2">
      <c r="E743" t="s">
        <v>3073</v>
      </c>
    </row>
    <row r="744" spans="5:5" x14ac:dyDescent="0.2">
      <c r="E744" t="s">
        <v>3074</v>
      </c>
    </row>
    <row r="745" spans="5:5" x14ac:dyDescent="0.2">
      <c r="E745">
        <v>5369</v>
      </c>
    </row>
    <row r="746" spans="5:5" x14ac:dyDescent="0.2">
      <c r="E746" t="s">
        <v>3075</v>
      </c>
    </row>
    <row r="747" spans="5:5" x14ac:dyDescent="0.2">
      <c r="E747" t="s">
        <v>3076</v>
      </c>
    </row>
    <row r="748" spans="5:5" x14ac:dyDescent="0.2">
      <c r="E748">
        <v>0</v>
      </c>
    </row>
    <row r="749" spans="5:5" x14ac:dyDescent="0.2">
      <c r="E749" t="s">
        <v>3077</v>
      </c>
    </row>
    <row r="750" spans="5:5" x14ac:dyDescent="0.2">
      <c r="E750" t="s">
        <v>3078</v>
      </c>
    </row>
    <row r="751" spans="5:5" x14ac:dyDescent="0.2">
      <c r="E751">
        <v>1576</v>
      </c>
    </row>
    <row r="752" spans="5:5" x14ac:dyDescent="0.2">
      <c r="E752" t="s">
        <v>3079</v>
      </c>
    </row>
    <row r="753" spans="5:5" x14ac:dyDescent="0.2">
      <c r="E753" t="s">
        <v>3080</v>
      </c>
    </row>
    <row r="754" spans="5:5" x14ac:dyDescent="0.2">
      <c r="E754">
        <v>0</v>
      </c>
    </row>
    <row r="755" spans="5:5" x14ac:dyDescent="0.2">
      <c r="E755" t="s">
        <v>3081</v>
      </c>
    </row>
    <row r="756" spans="5:5" x14ac:dyDescent="0.2">
      <c r="E756" t="s">
        <v>3082</v>
      </c>
    </row>
    <row r="757" spans="5:5" x14ac:dyDescent="0.2">
      <c r="E757">
        <v>0</v>
      </c>
    </row>
    <row r="758" spans="5:5" x14ac:dyDescent="0.2">
      <c r="E758" t="s">
        <v>3083</v>
      </c>
    </row>
    <row r="759" spans="5:5" x14ac:dyDescent="0.2">
      <c r="E759" t="s">
        <v>3084</v>
      </c>
    </row>
    <row r="760" spans="5:5" x14ac:dyDescent="0.2">
      <c r="E760">
        <v>1826108</v>
      </c>
    </row>
    <row r="761" spans="5:5" x14ac:dyDescent="0.2">
      <c r="E761" t="s">
        <v>3085</v>
      </c>
    </row>
    <row r="762" spans="5:5" x14ac:dyDescent="0.2">
      <c r="E762" t="s">
        <v>3086</v>
      </c>
    </row>
    <row r="763" spans="5:5" x14ac:dyDescent="0.2">
      <c r="E763">
        <v>328567</v>
      </c>
    </row>
    <row r="764" spans="5:5" x14ac:dyDescent="0.2">
      <c r="E764" t="s">
        <v>3087</v>
      </c>
    </row>
    <row r="765" spans="5:5" x14ac:dyDescent="0.2">
      <c r="E765" t="s">
        <v>3088</v>
      </c>
    </row>
    <row r="766" spans="5:5" x14ac:dyDescent="0.2">
      <c r="E766">
        <v>40481</v>
      </c>
    </row>
    <row r="767" spans="5:5" x14ac:dyDescent="0.2">
      <c r="E767" t="s">
        <v>3089</v>
      </c>
    </row>
    <row r="768" spans="5:5" x14ac:dyDescent="0.2">
      <c r="E768" t="s">
        <v>3090</v>
      </c>
    </row>
    <row r="769" spans="5:5" x14ac:dyDescent="0.2">
      <c r="E769">
        <v>28340</v>
      </c>
    </row>
    <row r="770" spans="5:5" x14ac:dyDescent="0.2">
      <c r="E770" t="s">
        <v>3091</v>
      </c>
    </row>
    <row r="771" spans="5:5" x14ac:dyDescent="0.2">
      <c r="E771" t="s">
        <v>3092</v>
      </c>
    </row>
    <row r="772" spans="5:5" x14ac:dyDescent="0.2">
      <c r="E772">
        <v>1257</v>
      </c>
    </row>
    <row r="773" spans="5:5" x14ac:dyDescent="0.2">
      <c r="E773" t="s">
        <v>3093</v>
      </c>
    </row>
    <row r="774" spans="5:5" x14ac:dyDescent="0.2">
      <c r="E774" t="s">
        <v>3094</v>
      </c>
    </row>
    <row r="775" spans="5:5" x14ac:dyDescent="0.2">
      <c r="E775">
        <v>0</v>
      </c>
    </row>
    <row r="776" spans="5:5" x14ac:dyDescent="0.2">
      <c r="E776" t="s">
        <v>3095</v>
      </c>
    </row>
    <row r="777" spans="5:5" x14ac:dyDescent="0.2">
      <c r="E777" t="s">
        <v>3096</v>
      </c>
    </row>
    <row r="778" spans="5:5" x14ac:dyDescent="0.2">
      <c r="E778">
        <v>610</v>
      </c>
    </row>
    <row r="779" spans="5:5" x14ac:dyDescent="0.2">
      <c r="E779" t="s">
        <v>3097</v>
      </c>
    </row>
    <row r="780" spans="5:5" x14ac:dyDescent="0.2">
      <c r="E780" t="s">
        <v>3098</v>
      </c>
    </row>
    <row r="781" spans="5:5" x14ac:dyDescent="0.2">
      <c r="E781">
        <v>0</v>
      </c>
    </row>
    <row r="782" spans="5:5" x14ac:dyDescent="0.2">
      <c r="E782" t="s">
        <v>3099</v>
      </c>
    </row>
    <row r="783" spans="5:5" x14ac:dyDescent="0.2">
      <c r="E783" t="s">
        <v>3100</v>
      </c>
    </row>
    <row r="784" spans="5:5" x14ac:dyDescent="0.2">
      <c r="E784">
        <v>0</v>
      </c>
    </row>
    <row r="785" spans="5:5" x14ac:dyDescent="0.2">
      <c r="E785" t="s">
        <v>3101</v>
      </c>
    </row>
    <row r="786" spans="5:5" x14ac:dyDescent="0.2">
      <c r="E786" t="s">
        <v>3102</v>
      </c>
    </row>
    <row r="787" spans="5:5" x14ac:dyDescent="0.2">
      <c r="E787">
        <v>411857</v>
      </c>
    </row>
    <row r="788" spans="5:5" x14ac:dyDescent="0.2">
      <c r="E788" t="s">
        <v>3103</v>
      </c>
    </row>
    <row r="789" spans="5:5" x14ac:dyDescent="0.2">
      <c r="E789" t="s">
        <v>3104</v>
      </c>
    </row>
    <row r="790" spans="5:5" x14ac:dyDescent="0.2">
      <c r="E790">
        <v>0</v>
      </c>
    </row>
    <row r="791" spans="5:5" x14ac:dyDescent="0.2">
      <c r="E791" t="s">
        <v>3105</v>
      </c>
    </row>
    <row r="792" spans="5:5" x14ac:dyDescent="0.2">
      <c r="E792" t="s">
        <v>3106</v>
      </c>
    </row>
    <row r="793" spans="5:5" x14ac:dyDescent="0.2">
      <c r="E793">
        <v>0</v>
      </c>
    </row>
    <row r="794" spans="5:5" x14ac:dyDescent="0.2">
      <c r="E794" t="s">
        <v>3107</v>
      </c>
    </row>
    <row r="795" spans="5:5" x14ac:dyDescent="0.2">
      <c r="E795" t="s">
        <v>3108</v>
      </c>
    </row>
    <row r="796" spans="5:5" x14ac:dyDescent="0.2">
      <c r="E796">
        <v>0</v>
      </c>
    </row>
    <row r="797" spans="5:5" x14ac:dyDescent="0.2">
      <c r="E797" t="s">
        <v>3109</v>
      </c>
    </row>
    <row r="798" spans="5:5" x14ac:dyDescent="0.2">
      <c r="E798" t="s">
        <v>3110</v>
      </c>
    </row>
    <row r="799" spans="5:5" x14ac:dyDescent="0.2">
      <c r="E799">
        <v>0</v>
      </c>
    </row>
    <row r="800" spans="5:5" x14ac:dyDescent="0.2">
      <c r="E800" t="s">
        <v>3111</v>
      </c>
    </row>
    <row r="801" spans="5:5" x14ac:dyDescent="0.2">
      <c r="E801" t="s">
        <v>3112</v>
      </c>
    </row>
    <row r="802" spans="5:5" x14ac:dyDescent="0.2">
      <c r="E802">
        <v>0</v>
      </c>
    </row>
    <row r="803" spans="5:5" x14ac:dyDescent="0.2">
      <c r="E803" t="s">
        <v>3113</v>
      </c>
    </row>
    <row r="804" spans="5:5" x14ac:dyDescent="0.2">
      <c r="E804" t="s">
        <v>3114</v>
      </c>
    </row>
    <row r="805" spans="5:5" x14ac:dyDescent="0.2">
      <c r="E805">
        <v>0</v>
      </c>
    </row>
    <row r="806" spans="5:5" x14ac:dyDescent="0.2">
      <c r="E806" t="s">
        <v>3115</v>
      </c>
    </row>
    <row r="807" spans="5:5" x14ac:dyDescent="0.2">
      <c r="E807" t="s">
        <v>3116</v>
      </c>
    </row>
    <row r="808" spans="5:5" x14ac:dyDescent="0.2">
      <c r="E808">
        <v>0</v>
      </c>
    </row>
    <row r="809" spans="5:5" x14ac:dyDescent="0.2">
      <c r="E809" t="s">
        <v>3117</v>
      </c>
    </row>
    <row r="810" spans="5:5" x14ac:dyDescent="0.2">
      <c r="E810" t="s">
        <v>3118</v>
      </c>
    </row>
    <row r="811" spans="5:5" x14ac:dyDescent="0.2">
      <c r="E811">
        <v>0</v>
      </c>
    </row>
    <row r="812" spans="5:5" x14ac:dyDescent="0.2">
      <c r="E812" t="s">
        <v>3119</v>
      </c>
    </row>
    <row r="813" spans="5:5" x14ac:dyDescent="0.2">
      <c r="E813" t="s">
        <v>3120</v>
      </c>
    </row>
    <row r="814" spans="5:5" x14ac:dyDescent="0.2">
      <c r="E814">
        <v>0</v>
      </c>
    </row>
    <row r="815" spans="5:5" x14ac:dyDescent="0.2">
      <c r="E815" t="s">
        <v>3121</v>
      </c>
    </row>
    <row r="816" spans="5:5" x14ac:dyDescent="0.2">
      <c r="E816" t="s">
        <v>2201</v>
      </c>
    </row>
    <row r="817" spans="5:5" x14ac:dyDescent="0.2">
      <c r="E817">
        <v>0</v>
      </c>
    </row>
    <row r="818" spans="5:5" x14ac:dyDescent="0.2">
      <c r="E818" t="s">
        <v>3122</v>
      </c>
    </row>
    <row r="819" spans="5:5" x14ac:dyDescent="0.2">
      <c r="E819" t="s">
        <v>3123</v>
      </c>
    </row>
    <row r="820" spans="5:5" x14ac:dyDescent="0.2">
      <c r="E820">
        <v>0</v>
      </c>
    </row>
    <row r="821" spans="5:5" x14ac:dyDescent="0.2">
      <c r="E821" t="s">
        <v>3124</v>
      </c>
    </row>
    <row r="822" spans="5:5" x14ac:dyDescent="0.2">
      <c r="E822" t="s">
        <v>3125</v>
      </c>
    </row>
    <row r="823" spans="5:5" x14ac:dyDescent="0.2">
      <c r="E823">
        <v>0</v>
      </c>
    </row>
    <row r="824" spans="5:5" x14ac:dyDescent="0.2">
      <c r="E824" t="s">
        <v>3126</v>
      </c>
    </row>
    <row r="825" spans="5:5" x14ac:dyDescent="0.2">
      <c r="E825" t="s">
        <v>3127</v>
      </c>
    </row>
    <row r="826" spans="5:5" x14ac:dyDescent="0.2">
      <c r="E826">
        <v>0</v>
      </c>
    </row>
    <row r="827" spans="5:5" x14ac:dyDescent="0.2">
      <c r="E827" t="s">
        <v>3128</v>
      </c>
    </row>
    <row r="828" spans="5:5" x14ac:dyDescent="0.2">
      <c r="E828" t="s">
        <v>3129</v>
      </c>
    </row>
    <row r="829" spans="5:5" x14ac:dyDescent="0.2">
      <c r="E829">
        <v>0</v>
      </c>
    </row>
    <row r="830" spans="5:5" x14ac:dyDescent="0.2">
      <c r="E830" t="s">
        <v>3130</v>
      </c>
    </row>
    <row r="831" spans="5:5" x14ac:dyDescent="0.2">
      <c r="E831" t="s">
        <v>3131</v>
      </c>
    </row>
    <row r="832" spans="5:5" x14ac:dyDescent="0.2">
      <c r="E832">
        <v>0</v>
      </c>
    </row>
    <row r="833" spans="5:5" x14ac:dyDescent="0.2">
      <c r="E833" t="s">
        <v>3132</v>
      </c>
    </row>
    <row r="834" spans="5:5" x14ac:dyDescent="0.2">
      <c r="E834" t="s">
        <v>3133</v>
      </c>
    </row>
    <row r="835" spans="5:5" x14ac:dyDescent="0.2">
      <c r="E835">
        <v>0</v>
      </c>
    </row>
    <row r="836" spans="5:5" x14ac:dyDescent="0.2">
      <c r="E836" t="s">
        <v>3134</v>
      </c>
    </row>
    <row r="837" spans="5:5" x14ac:dyDescent="0.2">
      <c r="E837" t="s">
        <v>3135</v>
      </c>
    </row>
    <row r="838" spans="5:5" x14ac:dyDescent="0.2">
      <c r="E838">
        <v>0</v>
      </c>
    </row>
    <row r="839" spans="5:5" x14ac:dyDescent="0.2">
      <c r="E839" t="s">
        <v>3136</v>
      </c>
    </row>
    <row r="840" spans="5:5" x14ac:dyDescent="0.2">
      <c r="E840" t="s">
        <v>3137</v>
      </c>
    </row>
    <row r="841" spans="5:5" x14ac:dyDescent="0.2">
      <c r="E841">
        <v>0</v>
      </c>
    </row>
    <row r="842" spans="5:5" x14ac:dyDescent="0.2">
      <c r="E842" t="s">
        <v>3138</v>
      </c>
    </row>
    <row r="843" spans="5:5" x14ac:dyDescent="0.2">
      <c r="E843" t="s">
        <v>2203</v>
      </c>
    </row>
    <row r="844" spans="5:5" x14ac:dyDescent="0.2">
      <c r="E844">
        <v>0</v>
      </c>
    </row>
    <row r="845" spans="5:5" x14ac:dyDescent="0.2">
      <c r="E845" t="s">
        <v>3139</v>
      </c>
    </row>
    <row r="846" spans="5:5" x14ac:dyDescent="0.2">
      <c r="E846" t="s">
        <v>3140</v>
      </c>
    </row>
    <row r="847" spans="5:5" x14ac:dyDescent="0.2">
      <c r="E847">
        <v>0</v>
      </c>
    </row>
    <row r="848" spans="5:5" x14ac:dyDescent="0.2">
      <c r="E848" t="s">
        <v>3141</v>
      </c>
    </row>
    <row r="849" spans="5:5" x14ac:dyDescent="0.2">
      <c r="E849" t="s">
        <v>3142</v>
      </c>
    </row>
    <row r="850" spans="5:5" x14ac:dyDescent="0.2">
      <c r="E850">
        <v>0</v>
      </c>
    </row>
    <row r="851" spans="5:5" x14ac:dyDescent="0.2">
      <c r="E851" t="s">
        <v>3143</v>
      </c>
    </row>
    <row r="852" spans="5:5" x14ac:dyDescent="0.2">
      <c r="E852" t="s">
        <v>3144</v>
      </c>
    </row>
    <row r="853" spans="5:5" x14ac:dyDescent="0.2">
      <c r="E853">
        <v>0</v>
      </c>
    </row>
    <row r="854" spans="5:5" x14ac:dyDescent="0.2">
      <c r="E854" t="s">
        <v>3145</v>
      </c>
    </row>
    <row r="855" spans="5:5" x14ac:dyDescent="0.2">
      <c r="E855" t="s">
        <v>3146</v>
      </c>
    </row>
    <row r="856" spans="5:5" x14ac:dyDescent="0.2">
      <c r="E856">
        <v>0</v>
      </c>
    </row>
    <row r="857" spans="5:5" x14ac:dyDescent="0.2">
      <c r="E857" t="s">
        <v>3147</v>
      </c>
    </row>
    <row r="858" spans="5:5" x14ac:dyDescent="0.2">
      <c r="E858" t="s">
        <v>3148</v>
      </c>
    </row>
    <row r="859" spans="5:5" x14ac:dyDescent="0.2">
      <c r="E859">
        <v>0</v>
      </c>
    </row>
    <row r="860" spans="5:5" x14ac:dyDescent="0.2">
      <c r="E860" t="s">
        <v>3149</v>
      </c>
    </row>
    <row r="861" spans="5:5" x14ac:dyDescent="0.2">
      <c r="E861" t="s">
        <v>3150</v>
      </c>
    </row>
    <row r="862" spans="5:5" x14ac:dyDescent="0.2">
      <c r="E862">
        <v>0</v>
      </c>
    </row>
    <row r="863" spans="5:5" x14ac:dyDescent="0.2">
      <c r="E863" t="s">
        <v>3151</v>
      </c>
    </row>
    <row r="864" spans="5:5" x14ac:dyDescent="0.2">
      <c r="E864" t="s">
        <v>3152</v>
      </c>
    </row>
    <row r="865" spans="5:5" x14ac:dyDescent="0.2">
      <c r="E865">
        <v>0</v>
      </c>
    </row>
    <row r="866" spans="5:5" x14ac:dyDescent="0.2">
      <c r="E866" t="s">
        <v>3153</v>
      </c>
    </row>
    <row r="867" spans="5:5" x14ac:dyDescent="0.2">
      <c r="E867" t="s">
        <v>3154</v>
      </c>
    </row>
    <row r="868" spans="5:5" x14ac:dyDescent="0.2">
      <c r="E868">
        <v>0</v>
      </c>
    </row>
    <row r="869" spans="5:5" x14ac:dyDescent="0.2">
      <c r="E869" t="s">
        <v>3155</v>
      </c>
    </row>
    <row r="870" spans="5:5" x14ac:dyDescent="0.2">
      <c r="E870" t="s">
        <v>2209</v>
      </c>
    </row>
    <row r="871" spans="5:5" x14ac:dyDescent="0.2">
      <c r="E871">
        <v>0</v>
      </c>
    </row>
    <row r="872" spans="5:5" x14ac:dyDescent="0.2">
      <c r="E872" t="s">
        <v>3156</v>
      </c>
    </row>
    <row r="873" spans="5:5" x14ac:dyDescent="0.2">
      <c r="E873" t="s">
        <v>3157</v>
      </c>
    </row>
    <row r="874" spans="5:5" x14ac:dyDescent="0.2">
      <c r="E874">
        <v>0</v>
      </c>
    </row>
    <row r="875" spans="5:5" x14ac:dyDescent="0.2">
      <c r="E875" t="s">
        <v>3158</v>
      </c>
    </row>
    <row r="876" spans="5:5" x14ac:dyDescent="0.2">
      <c r="E876" t="s">
        <v>3159</v>
      </c>
    </row>
    <row r="877" spans="5:5" x14ac:dyDescent="0.2">
      <c r="E877">
        <v>0</v>
      </c>
    </row>
    <row r="878" spans="5:5" x14ac:dyDescent="0.2">
      <c r="E878" t="s">
        <v>3160</v>
      </c>
    </row>
    <row r="879" spans="5:5" x14ac:dyDescent="0.2">
      <c r="E879" t="s">
        <v>3161</v>
      </c>
    </row>
    <row r="880" spans="5:5" x14ac:dyDescent="0.2">
      <c r="E880">
        <v>0</v>
      </c>
    </row>
    <row r="881" spans="5:5" x14ac:dyDescent="0.2">
      <c r="E881" t="s">
        <v>3162</v>
      </c>
    </row>
    <row r="882" spans="5:5" x14ac:dyDescent="0.2">
      <c r="E882" t="s">
        <v>3163</v>
      </c>
    </row>
    <row r="883" spans="5:5" x14ac:dyDescent="0.2">
      <c r="E883">
        <v>0</v>
      </c>
    </row>
    <row r="884" spans="5:5" x14ac:dyDescent="0.2">
      <c r="E884" t="s">
        <v>3164</v>
      </c>
    </row>
    <row r="885" spans="5:5" x14ac:dyDescent="0.2">
      <c r="E885" t="s">
        <v>3165</v>
      </c>
    </row>
    <row r="886" spans="5:5" x14ac:dyDescent="0.2">
      <c r="E886">
        <v>0</v>
      </c>
    </row>
    <row r="887" spans="5:5" x14ac:dyDescent="0.2">
      <c r="E887" t="s">
        <v>3166</v>
      </c>
    </row>
    <row r="888" spans="5:5" x14ac:dyDescent="0.2">
      <c r="E888" t="s">
        <v>3167</v>
      </c>
    </row>
    <row r="889" spans="5:5" x14ac:dyDescent="0.2">
      <c r="E889">
        <v>0</v>
      </c>
    </row>
    <row r="890" spans="5:5" x14ac:dyDescent="0.2">
      <c r="E890" t="s">
        <v>3168</v>
      </c>
    </row>
    <row r="891" spans="5:5" x14ac:dyDescent="0.2">
      <c r="E891" t="s">
        <v>3169</v>
      </c>
    </row>
    <row r="892" spans="5:5" x14ac:dyDescent="0.2">
      <c r="E892">
        <v>0</v>
      </c>
    </row>
    <row r="893" spans="5:5" x14ac:dyDescent="0.2">
      <c r="E893" t="s">
        <v>3170</v>
      </c>
    </row>
    <row r="894" spans="5:5" x14ac:dyDescent="0.2">
      <c r="E894" t="s">
        <v>3171</v>
      </c>
    </row>
    <row r="895" spans="5:5" x14ac:dyDescent="0.2">
      <c r="E895">
        <v>0</v>
      </c>
    </row>
    <row r="896" spans="5:5" x14ac:dyDescent="0.2">
      <c r="E896" t="s">
        <v>3172</v>
      </c>
    </row>
    <row r="897" spans="5:5" x14ac:dyDescent="0.2">
      <c r="E897" t="s">
        <v>2211</v>
      </c>
    </row>
    <row r="898" spans="5:5" x14ac:dyDescent="0.2">
      <c r="E898">
        <v>217790</v>
      </c>
    </row>
    <row r="899" spans="5:5" x14ac:dyDescent="0.2">
      <c r="E899" t="s">
        <v>3173</v>
      </c>
    </row>
    <row r="900" spans="5:5" x14ac:dyDescent="0.2">
      <c r="E900" t="s">
        <v>3174</v>
      </c>
    </row>
    <row r="901" spans="5:5" x14ac:dyDescent="0.2">
      <c r="E901">
        <v>73347</v>
      </c>
    </row>
    <row r="902" spans="5:5" x14ac:dyDescent="0.2">
      <c r="E902" t="s">
        <v>3175</v>
      </c>
    </row>
    <row r="903" spans="5:5" x14ac:dyDescent="0.2">
      <c r="E903" t="s">
        <v>3176</v>
      </c>
    </row>
    <row r="904" spans="5:5" x14ac:dyDescent="0.2">
      <c r="E904">
        <v>44829</v>
      </c>
    </row>
    <row r="905" spans="5:5" x14ac:dyDescent="0.2">
      <c r="E905" t="s">
        <v>3177</v>
      </c>
    </row>
    <row r="906" spans="5:5" x14ac:dyDescent="0.2">
      <c r="E906" t="s">
        <v>3178</v>
      </c>
    </row>
    <row r="907" spans="5:5" x14ac:dyDescent="0.2">
      <c r="E907">
        <v>69052</v>
      </c>
    </row>
    <row r="908" spans="5:5" x14ac:dyDescent="0.2">
      <c r="E908" t="s">
        <v>3179</v>
      </c>
    </row>
    <row r="909" spans="5:5" x14ac:dyDescent="0.2">
      <c r="E909" t="s">
        <v>3180</v>
      </c>
    </row>
    <row r="910" spans="5:5" x14ac:dyDescent="0.2">
      <c r="E910">
        <v>0</v>
      </c>
    </row>
    <row r="911" spans="5:5" x14ac:dyDescent="0.2">
      <c r="E911" t="s">
        <v>3181</v>
      </c>
    </row>
    <row r="912" spans="5:5" x14ac:dyDescent="0.2">
      <c r="E912" t="s">
        <v>3182</v>
      </c>
    </row>
    <row r="913" spans="5:5" x14ac:dyDescent="0.2">
      <c r="E913">
        <v>340</v>
      </c>
    </row>
    <row r="914" spans="5:5" x14ac:dyDescent="0.2">
      <c r="E914" t="s">
        <v>3183</v>
      </c>
    </row>
    <row r="915" spans="5:5" x14ac:dyDescent="0.2">
      <c r="E915" t="s">
        <v>3184</v>
      </c>
    </row>
    <row r="916" spans="5:5" x14ac:dyDescent="0.2">
      <c r="E916">
        <v>0</v>
      </c>
    </row>
    <row r="917" spans="5:5" x14ac:dyDescent="0.2">
      <c r="E917" t="s">
        <v>3185</v>
      </c>
    </row>
    <row r="918" spans="5:5" x14ac:dyDescent="0.2">
      <c r="E918" t="s">
        <v>3186</v>
      </c>
    </row>
    <row r="919" spans="5:5" x14ac:dyDescent="0.2">
      <c r="E919">
        <v>0</v>
      </c>
    </row>
    <row r="920" spans="5:5" x14ac:dyDescent="0.2">
      <c r="E920" t="s">
        <v>3187</v>
      </c>
    </row>
    <row r="921" spans="5:5" x14ac:dyDescent="0.2">
      <c r="E921" t="s">
        <v>3188</v>
      </c>
    </row>
    <row r="922" spans="5:5" x14ac:dyDescent="0.2">
      <c r="E922">
        <v>358938</v>
      </c>
    </row>
    <row r="923" spans="5:5" x14ac:dyDescent="0.2">
      <c r="E923" t="s">
        <v>3189</v>
      </c>
    </row>
    <row r="924" spans="5:5" x14ac:dyDescent="0.2">
      <c r="E924" t="s">
        <v>2213</v>
      </c>
    </row>
    <row r="925" spans="5:5" x14ac:dyDescent="0.2">
      <c r="E925">
        <v>0</v>
      </c>
    </row>
    <row r="926" spans="5:5" x14ac:dyDescent="0.2">
      <c r="E926" t="s">
        <v>3190</v>
      </c>
    </row>
    <row r="927" spans="5:5" x14ac:dyDescent="0.2">
      <c r="E927" t="s">
        <v>3191</v>
      </c>
    </row>
    <row r="928" spans="5:5" x14ac:dyDescent="0.2">
      <c r="E928">
        <v>0</v>
      </c>
    </row>
    <row r="929" spans="5:5" x14ac:dyDescent="0.2">
      <c r="E929" t="s">
        <v>3192</v>
      </c>
    </row>
    <row r="930" spans="5:5" x14ac:dyDescent="0.2">
      <c r="E930" t="s">
        <v>3193</v>
      </c>
    </row>
    <row r="931" spans="5:5" x14ac:dyDescent="0.2">
      <c r="E931">
        <v>492290</v>
      </c>
    </row>
    <row r="932" spans="5:5" x14ac:dyDescent="0.2">
      <c r="E932" t="s">
        <v>3194</v>
      </c>
    </row>
    <row r="933" spans="5:5" x14ac:dyDescent="0.2">
      <c r="E933" t="s">
        <v>3195</v>
      </c>
    </row>
    <row r="934" spans="5:5" x14ac:dyDescent="0.2">
      <c r="E934">
        <v>58131</v>
      </c>
    </row>
    <row r="935" spans="5:5" x14ac:dyDescent="0.2">
      <c r="E935" t="s">
        <v>3196</v>
      </c>
    </row>
    <row r="936" spans="5:5" x14ac:dyDescent="0.2">
      <c r="E936" t="s">
        <v>3197</v>
      </c>
    </row>
    <row r="937" spans="5:5" x14ac:dyDescent="0.2">
      <c r="E937">
        <v>7912</v>
      </c>
    </row>
    <row r="938" spans="5:5" x14ac:dyDescent="0.2">
      <c r="E938" t="s">
        <v>3198</v>
      </c>
    </row>
    <row r="939" spans="5:5" x14ac:dyDescent="0.2">
      <c r="E939" t="s">
        <v>3199</v>
      </c>
    </row>
    <row r="940" spans="5:5" x14ac:dyDescent="0.2">
      <c r="E940">
        <v>0</v>
      </c>
    </row>
    <row r="941" spans="5:5" x14ac:dyDescent="0.2">
      <c r="E941" t="s">
        <v>3200</v>
      </c>
    </row>
    <row r="942" spans="5:5" x14ac:dyDescent="0.2">
      <c r="E942" t="s">
        <v>3201</v>
      </c>
    </row>
    <row r="943" spans="5:5" x14ac:dyDescent="0.2">
      <c r="E943">
        <v>8579</v>
      </c>
    </row>
    <row r="944" spans="5:5" x14ac:dyDescent="0.2">
      <c r="E944" t="s">
        <v>3202</v>
      </c>
    </row>
    <row r="945" spans="5:5" x14ac:dyDescent="0.2">
      <c r="E945" t="s">
        <v>3203</v>
      </c>
    </row>
    <row r="946" spans="5:5" x14ac:dyDescent="0.2">
      <c r="E946">
        <v>0</v>
      </c>
    </row>
    <row r="947" spans="5:5" x14ac:dyDescent="0.2">
      <c r="E947" t="s">
        <v>3204</v>
      </c>
    </row>
    <row r="948" spans="5:5" x14ac:dyDescent="0.2">
      <c r="E948" t="s">
        <v>3205</v>
      </c>
    </row>
    <row r="949" spans="5:5" x14ac:dyDescent="0.2">
      <c r="E949">
        <v>806666</v>
      </c>
    </row>
    <row r="950" spans="5:5" x14ac:dyDescent="0.2">
      <c r="E950" t="s">
        <v>3206</v>
      </c>
    </row>
    <row r="951" spans="5:5" x14ac:dyDescent="0.2">
      <c r="E951" t="s">
        <v>2215</v>
      </c>
    </row>
    <row r="952" spans="5:5" x14ac:dyDescent="0.2">
      <c r="E952">
        <v>0</v>
      </c>
    </row>
    <row r="953" spans="5:5" x14ac:dyDescent="0.2">
      <c r="E953" t="s">
        <v>3207</v>
      </c>
    </row>
    <row r="954" spans="5:5" x14ac:dyDescent="0.2">
      <c r="E954" t="s">
        <v>3208</v>
      </c>
    </row>
    <row r="955" spans="5:5" x14ac:dyDescent="0.2">
      <c r="E955">
        <v>0</v>
      </c>
    </row>
    <row r="956" spans="5:5" x14ac:dyDescent="0.2">
      <c r="E956" t="s">
        <v>3209</v>
      </c>
    </row>
    <row r="957" spans="5:5" x14ac:dyDescent="0.2">
      <c r="E957" t="s">
        <v>3210</v>
      </c>
    </row>
    <row r="958" spans="5:5" x14ac:dyDescent="0.2">
      <c r="E958">
        <v>0</v>
      </c>
    </row>
    <row r="959" spans="5:5" x14ac:dyDescent="0.2">
      <c r="E959" t="s">
        <v>3211</v>
      </c>
    </row>
    <row r="960" spans="5:5" x14ac:dyDescent="0.2">
      <c r="E960" t="s">
        <v>3212</v>
      </c>
    </row>
    <row r="961" spans="5:5" x14ac:dyDescent="0.2">
      <c r="E961">
        <v>0</v>
      </c>
    </row>
    <row r="962" spans="5:5" x14ac:dyDescent="0.2">
      <c r="E962" t="s">
        <v>3213</v>
      </c>
    </row>
    <row r="963" spans="5:5" x14ac:dyDescent="0.2">
      <c r="E963" t="s">
        <v>3214</v>
      </c>
    </row>
    <row r="964" spans="5:5" x14ac:dyDescent="0.2">
      <c r="E964">
        <v>0</v>
      </c>
    </row>
    <row r="965" spans="5:5" x14ac:dyDescent="0.2">
      <c r="E965" t="s">
        <v>3215</v>
      </c>
    </row>
    <row r="966" spans="5:5" x14ac:dyDescent="0.2">
      <c r="E966" t="s">
        <v>3216</v>
      </c>
    </row>
    <row r="967" spans="5:5" x14ac:dyDescent="0.2">
      <c r="E967">
        <v>0</v>
      </c>
    </row>
    <row r="968" spans="5:5" x14ac:dyDescent="0.2">
      <c r="E968" t="s">
        <v>3217</v>
      </c>
    </row>
    <row r="969" spans="5:5" x14ac:dyDescent="0.2">
      <c r="E969" t="s">
        <v>3218</v>
      </c>
    </row>
    <row r="970" spans="5:5" x14ac:dyDescent="0.2">
      <c r="E970">
        <v>0</v>
      </c>
    </row>
    <row r="971" spans="5:5" x14ac:dyDescent="0.2">
      <c r="E971" t="s">
        <v>3219</v>
      </c>
    </row>
    <row r="972" spans="5:5" x14ac:dyDescent="0.2">
      <c r="E972" t="s">
        <v>3220</v>
      </c>
    </row>
    <row r="973" spans="5:5" x14ac:dyDescent="0.2">
      <c r="E973">
        <v>0</v>
      </c>
    </row>
    <row r="974" spans="5:5" x14ac:dyDescent="0.2">
      <c r="E974" t="s">
        <v>3221</v>
      </c>
    </row>
    <row r="975" spans="5:5" x14ac:dyDescent="0.2">
      <c r="E975" t="s">
        <v>3222</v>
      </c>
    </row>
    <row r="976" spans="5:5" x14ac:dyDescent="0.2">
      <c r="E976">
        <v>0</v>
      </c>
    </row>
    <row r="977" spans="5:5" x14ac:dyDescent="0.2">
      <c r="E977" t="s">
        <v>3223</v>
      </c>
    </row>
    <row r="978" spans="5:5" x14ac:dyDescent="0.2">
      <c r="E978" t="s">
        <v>2217</v>
      </c>
    </row>
    <row r="979" spans="5:5" x14ac:dyDescent="0.2">
      <c r="E979">
        <v>0</v>
      </c>
    </row>
    <row r="980" spans="5:5" x14ac:dyDescent="0.2">
      <c r="E980" t="s">
        <v>3224</v>
      </c>
    </row>
    <row r="981" spans="5:5" x14ac:dyDescent="0.2">
      <c r="E981" t="s">
        <v>3225</v>
      </c>
    </row>
    <row r="982" spans="5:5" x14ac:dyDescent="0.2">
      <c r="E982">
        <v>0</v>
      </c>
    </row>
    <row r="983" spans="5:5" x14ac:dyDescent="0.2">
      <c r="E983" t="s">
        <v>3226</v>
      </c>
    </row>
    <row r="984" spans="5:5" x14ac:dyDescent="0.2">
      <c r="E984" t="s">
        <v>3227</v>
      </c>
    </row>
    <row r="985" spans="5:5" x14ac:dyDescent="0.2">
      <c r="E985">
        <v>0</v>
      </c>
    </row>
    <row r="986" spans="5:5" x14ac:dyDescent="0.2">
      <c r="E986" t="s">
        <v>3228</v>
      </c>
    </row>
    <row r="987" spans="5:5" x14ac:dyDescent="0.2">
      <c r="E987" t="s">
        <v>3229</v>
      </c>
    </row>
    <row r="988" spans="5:5" x14ac:dyDescent="0.2">
      <c r="E988">
        <v>0</v>
      </c>
    </row>
    <row r="989" spans="5:5" x14ac:dyDescent="0.2">
      <c r="E989" t="s">
        <v>3230</v>
      </c>
    </row>
    <row r="990" spans="5:5" x14ac:dyDescent="0.2">
      <c r="E990" t="s">
        <v>3231</v>
      </c>
    </row>
    <row r="991" spans="5:5" x14ac:dyDescent="0.2">
      <c r="E991">
        <v>0</v>
      </c>
    </row>
    <row r="992" spans="5:5" x14ac:dyDescent="0.2">
      <c r="E992" t="s">
        <v>3232</v>
      </c>
    </row>
    <row r="993" spans="5:5" x14ac:dyDescent="0.2">
      <c r="E993" t="s">
        <v>3233</v>
      </c>
    </row>
    <row r="994" spans="5:5" x14ac:dyDescent="0.2">
      <c r="E994">
        <v>0</v>
      </c>
    </row>
    <row r="995" spans="5:5" x14ac:dyDescent="0.2">
      <c r="E995" t="s">
        <v>3234</v>
      </c>
    </row>
    <row r="996" spans="5:5" x14ac:dyDescent="0.2">
      <c r="E996" t="s">
        <v>3235</v>
      </c>
    </row>
    <row r="997" spans="5:5" x14ac:dyDescent="0.2">
      <c r="E997">
        <v>0</v>
      </c>
    </row>
    <row r="998" spans="5:5" x14ac:dyDescent="0.2">
      <c r="E998" t="s">
        <v>3236</v>
      </c>
    </row>
    <row r="999" spans="5:5" x14ac:dyDescent="0.2">
      <c r="E999" t="s">
        <v>3237</v>
      </c>
    </row>
    <row r="1000" spans="5:5" x14ac:dyDescent="0.2">
      <c r="E1000">
        <v>0</v>
      </c>
    </row>
    <row r="1001" spans="5:5" x14ac:dyDescent="0.2">
      <c r="E1001" t="s">
        <v>3238</v>
      </c>
    </row>
    <row r="1002" spans="5:5" x14ac:dyDescent="0.2">
      <c r="E1002" t="s">
        <v>3239</v>
      </c>
    </row>
    <row r="1003" spans="5:5" x14ac:dyDescent="0.2">
      <c r="E1003">
        <v>0</v>
      </c>
    </row>
    <row r="1004" spans="5:5" x14ac:dyDescent="0.2">
      <c r="E1004" t="s">
        <v>3240</v>
      </c>
    </row>
    <row r="1005" spans="5:5" x14ac:dyDescent="0.2">
      <c r="E1005" t="s">
        <v>2219</v>
      </c>
    </row>
    <row r="1006" spans="5:5" x14ac:dyDescent="0.2">
      <c r="E1006">
        <v>0</v>
      </c>
    </row>
    <row r="1007" spans="5:5" x14ac:dyDescent="0.2">
      <c r="E1007" t="s">
        <v>3241</v>
      </c>
    </row>
    <row r="1008" spans="5:5" x14ac:dyDescent="0.2">
      <c r="E1008" t="s">
        <v>3242</v>
      </c>
    </row>
    <row r="1009" spans="5:5" x14ac:dyDescent="0.2">
      <c r="E1009">
        <v>0</v>
      </c>
    </row>
    <row r="1010" spans="5:5" x14ac:dyDescent="0.2">
      <c r="E1010" t="s">
        <v>3243</v>
      </c>
    </row>
    <row r="1011" spans="5:5" x14ac:dyDescent="0.2">
      <c r="E1011" t="s">
        <v>3244</v>
      </c>
    </row>
    <row r="1012" spans="5:5" x14ac:dyDescent="0.2">
      <c r="E1012">
        <v>0</v>
      </c>
    </row>
    <row r="1013" spans="5:5" x14ac:dyDescent="0.2">
      <c r="E1013" t="s">
        <v>3245</v>
      </c>
    </row>
    <row r="1014" spans="5:5" x14ac:dyDescent="0.2">
      <c r="E1014" t="s">
        <v>3246</v>
      </c>
    </row>
    <row r="1015" spans="5:5" x14ac:dyDescent="0.2">
      <c r="E1015">
        <v>0</v>
      </c>
    </row>
    <row r="1016" spans="5:5" x14ac:dyDescent="0.2">
      <c r="E1016" t="s">
        <v>3247</v>
      </c>
    </row>
    <row r="1017" spans="5:5" x14ac:dyDescent="0.2">
      <c r="E1017" t="s">
        <v>3248</v>
      </c>
    </row>
    <row r="1018" spans="5:5" x14ac:dyDescent="0.2">
      <c r="E1018">
        <v>0</v>
      </c>
    </row>
    <row r="1019" spans="5:5" x14ac:dyDescent="0.2">
      <c r="E1019" t="s">
        <v>3249</v>
      </c>
    </row>
    <row r="1020" spans="5:5" x14ac:dyDescent="0.2">
      <c r="E1020" t="s">
        <v>3250</v>
      </c>
    </row>
    <row r="1021" spans="5:5" x14ac:dyDescent="0.2">
      <c r="E1021">
        <v>0</v>
      </c>
    </row>
    <row r="1022" spans="5:5" x14ac:dyDescent="0.2">
      <c r="E1022" t="s">
        <v>3251</v>
      </c>
    </row>
    <row r="1023" spans="5:5" x14ac:dyDescent="0.2">
      <c r="E1023" t="s">
        <v>3252</v>
      </c>
    </row>
    <row r="1024" spans="5:5" x14ac:dyDescent="0.2">
      <c r="E1024">
        <v>0</v>
      </c>
    </row>
    <row r="1025" spans="5:5" x14ac:dyDescent="0.2">
      <c r="E1025" t="s">
        <v>3253</v>
      </c>
    </row>
    <row r="1026" spans="5:5" x14ac:dyDescent="0.2">
      <c r="E1026" t="s">
        <v>3254</v>
      </c>
    </row>
    <row r="1027" spans="5:5" x14ac:dyDescent="0.2">
      <c r="E1027">
        <v>0</v>
      </c>
    </row>
    <row r="1028" spans="5:5" x14ac:dyDescent="0.2">
      <c r="E1028" t="s">
        <v>3255</v>
      </c>
    </row>
    <row r="1029" spans="5:5" x14ac:dyDescent="0.2">
      <c r="E1029" t="s">
        <v>3256</v>
      </c>
    </row>
    <row r="1030" spans="5:5" x14ac:dyDescent="0.2">
      <c r="E1030">
        <v>0</v>
      </c>
    </row>
    <row r="1031" spans="5:5" x14ac:dyDescent="0.2">
      <c r="E1031" t="s">
        <v>3257</v>
      </c>
    </row>
    <row r="1032" spans="5:5" x14ac:dyDescent="0.2">
      <c r="E1032" t="s">
        <v>2225</v>
      </c>
    </row>
    <row r="1033" spans="5:5" x14ac:dyDescent="0.2">
      <c r="E1033">
        <v>0</v>
      </c>
    </row>
    <row r="1034" spans="5:5" x14ac:dyDescent="0.2">
      <c r="E1034" t="s">
        <v>3258</v>
      </c>
    </row>
    <row r="1035" spans="5:5" x14ac:dyDescent="0.2">
      <c r="E1035" t="s">
        <v>3259</v>
      </c>
    </row>
    <row r="1036" spans="5:5" x14ac:dyDescent="0.2">
      <c r="E1036">
        <v>0</v>
      </c>
    </row>
    <row r="1037" spans="5:5" x14ac:dyDescent="0.2">
      <c r="E1037" t="s">
        <v>3260</v>
      </c>
    </row>
    <row r="1038" spans="5:5" x14ac:dyDescent="0.2">
      <c r="E1038" t="s">
        <v>3261</v>
      </c>
    </row>
    <row r="1039" spans="5:5" x14ac:dyDescent="0.2">
      <c r="E1039">
        <v>0</v>
      </c>
    </row>
    <row r="1040" spans="5:5" x14ac:dyDescent="0.2">
      <c r="E1040" t="s">
        <v>3262</v>
      </c>
    </row>
    <row r="1041" spans="5:5" x14ac:dyDescent="0.2">
      <c r="E1041" t="s">
        <v>3263</v>
      </c>
    </row>
    <row r="1042" spans="5:5" x14ac:dyDescent="0.2">
      <c r="E1042">
        <v>0</v>
      </c>
    </row>
    <row r="1043" spans="5:5" x14ac:dyDescent="0.2">
      <c r="E1043" t="s">
        <v>3264</v>
      </c>
    </row>
    <row r="1044" spans="5:5" x14ac:dyDescent="0.2">
      <c r="E1044" t="s">
        <v>3265</v>
      </c>
    </row>
    <row r="1045" spans="5:5" x14ac:dyDescent="0.2">
      <c r="E1045">
        <v>0</v>
      </c>
    </row>
    <row r="1046" spans="5:5" x14ac:dyDescent="0.2">
      <c r="E1046" t="s">
        <v>3266</v>
      </c>
    </row>
    <row r="1047" spans="5:5" x14ac:dyDescent="0.2">
      <c r="E1047" t="s">
        <v>3267</v>
      </c>
    </row>
    <row r="1048" spans="5:5" x14ac:dyDescent="0.2">
      <c r="E1048">
        <v>0</v>
      </c>
    </row>
    <row r="1049" spans="5:5" x14ac:dyDescent="0.2">
      <c r="E1049" t="s">
        <v>3268</v>
      </c>
    </row>
    <row r="1050" spans="5:5" x14ac:dyDescent="0.2">
      <c r="E1050" t="s">
        <v>3269</v>
      </c>
    </row>
    <row r="1051" spans="5:5" x14ac:dyDescent="0.2">
      <c r="E1051">
        <v>0</v>
      </c>
    </row>
    <row r="1052" spans="5:5" x14ac:dyDescent="0.2">
      <c r="E1052" t="s">
        <v>3270</v>
      </c>
    </row>
    <row r="1053" spans="5:5" x14ac:dyDescent="0.2">
      <c r="E1053" t="s">
        <v>3271</v>
      </c>
    </row>
    <row r="1054" spans="5:5" x14ac:dyDescent="0.2">
      <c r="E1054">
        <v>0</v>
      </c>
    </row>
    <row r="1055" spans="5:5" x14ac:dyDescent="0.2">
      <c r="E1055" t="s">
        <v>3272</v>
      </c>
    </row>
    <row r="1056" spans="5:5" x14ac:dyDescent="0.2">
      <c r="E1056" t="s">
        <v>3273</v>
      </c>
    </row>
    <row r="1057" spans="5:5" x14ac:dyDescent="0.2">
      <c r="E1057">
        <v>0</v>
      </c>
    </row>
    <row r="1058" spans="5:5" x14ac:dyDescent="0.2">
      <c r="E1058" t="s">
        <v>3274</v>
      </c>
    </row>
    <row r="1059" spans="5:5" x14ac:dyDescent="0.2">
      <c r="E1059" t="s">
        <v>2227</v>
      </c>
    </row>
    <row r="1060" spans="5:5" x14ac:dyDescent="0.2">
      <c r="E1060">
        <v>0</v>
      </c>
    </row>
    <row r="1061" spans="5:5" x14ac:dyDescent="0.2">
      <c r="E1061" t="s">
        <v>3275</v>
      </c>
    </row>
    <row r="1062" spans="5:5" x14ac:dyDescent="0.2">
      <c r="E1062" t="s">
        <v>3276</v>
      </c>
    </row>
    <row r="1063" spans="5:5" x14ac:dyDescent="0.2">
      <c r="E1063">
        <v>0</v>
      </c>
    </row>
    <row r="1064" spans="5:5" x14ac:dyDescent="0.2">
      <c r="E1064" t="s">
        <v>3277</v>
      </c>
    </row>
    <row r="1065" spans="5:5" x14ac:dyDescent="0.2">
      <c r="E1065" t="s">
        <v>3278</v>
      </c>
    </row>
    <row r="1066" spans="5:5" x14ac:dyDescent="0.2">
      <c r="E1066">
        <v>0</v>
      </c>
    </row>
    <row r="1067" spans="5:5" x14ac:dyDescent="0.2">
      <c r="E1067" t="s">
        <v>3279</v>
      </c>
    </row>
    <row r="1068" spans="5:5" x14ac:dyDescent="0.2">
      <c r="E1068" t="s">
        <v>3280</v>
      </c>
    </row>
    <row r="1069" spans="5:5" x14ac:dyDescent="0.2">
      <c r="E1069">
        <v>0</v>
      </c>
    </row>
    <row r="1070" spans="5:5" x14ac:dyDescent="0.2">
      <c r="E1070" t="s">
        <v>3281</v>
      </c>
    </row>
    <row r="1071" spans="5:5" x14ac:dyDescent="0.2">
      <c r="E1071" t="s">
        <v>3282</v>
      </c>
    </row>
    <row r="1072" spans="5:5" x14ac:dyDescent="0.2">
      <c r="E1072">
        <v>0</v>
      </c>
    </row>
    <row r="1073" spans="5:5" x14ac:dyDescent="0.2">
      <c r="E1073" t="s">
        <v>3283</v>
      </c>
    </row>
    <row r="1074" spans="5:5" x14ac:dyDescent="0.2">
      <c r="E1074" t="s">
        <v>3284</v>
      </c>
    </row>
    <row r="1075" spans="5:5" x14ac:dyDescent="0.2">
      <c r="E1075">
        <v>0</v>
      </c>
    </row>
    <row r="1076" spans="5:5" x14ac:dyDescent="0.2">
      <c r="E1076" t="s">
        <v>3285</v>
      </c>
    </row>
    <row r="1077" spans="5:5" x14ac:dyDescent="0.2">
      <c r="E1077" t="s">
        <v>3286</v>
      </c>
    </row>
    <row r="1078" spans="5:5" x14ac:dyDescent="0.2">
      <c r="E1078">
        <v>0</v>
      </c>
    </row>
    <row r="1079" spans="5:5" x14ac:dyDescent="0.2">
      <c r="E1079" t="s">
        <v>3287</v>
      </c>
    </row>
    <row r="1080" spans="5:5" x14ac:dyDescent="0.2">
      <c r="E1080" t="s">
        <v>3288</v>
      </c>
    </row>
    <row r="1081" spans="5:5" x14ac:dyDescent="0.2">
      <c r="E1081">
        <v>0</v>
      </c>
    </row>
    <row r="1082" spans="5:5" x14ac:dyDescent="0.2">
      <c r="E1082" t="s">
        <v>3289</v>
      </c>
    </row>
    <row r="1083" spans="5:5" x14ac:dyDescent="0.2">
      <c r="E1083" t="s">
        <v>3290</v>
      </c>
    </row>
    <row r="1084" spans="5:5" x14ac:dyDescent="0.2">
      <c r="E1084">
        <v>0</v>
      </c>
    </row>
    <row r="1085" spans="5:5" x14ac:dyDescent="0.2">
      <c r="E1085" t="s">
        <v>3291</v>
      </c>
    </row>
    <row r="1086" spans="5:5" x14ac:dyDescent="0.2">
      <c r="E1086" t="s">
        <v>2229</v>
      </c>
    </row>
    <row r="1087" spans="5:5" x14ac:dyDescent="0.2">
      <c r="E1087">
        <v>0</v>
      </c>
    </row>
    <row r="1088" spans="5:5" x14ac:dyDescent="0.2">
      <c r="E1088" t="s">
        <v>3292</v>
      </c>
    </row>
    <row r="1089" spans="5:5" x14ac:dyDescent="0.2">
      <c r="E1089" t="s">
        <v>3293</v>
      </c>
    </row>
    <row r="1090" spans="5:5" x14ac:dyDescent="0.2">
      <c r="E1090">
        <v>0</v>
      </c>
    </row>
    <row r="1091" spans="5:5" x14ac:dyDescent="0.2">
      <c r="E1091" t="s">
        <v>3294</v>
      </c>
    </row>
    <row r="1092" spans="5:5" x14ac:dyDescent="0.2">
      <c r="E1092" t="s">
        <v>3295</v>
      </c>
    </row>
    <row r="1093" spans="5:5" x14ac:dyDescent="0.2">
      <c r="E1093">
        <v>0</v>
      </c>
    </row>
    <row r="1094" spans="5:5" x14ac:dyDescent="0.2">
      <c r="E1094" t="s">
        <v>3296</v>
      </c>
    </row>
    <row r="1095" spans="5:5" x14ac:dyDescent="0.2">
      <c r="E1095" t="s">
        <v>3297</v>
      </c>
    </row>
    <row r="1096" spans="5:5" x14ac:dyDescent="0.2">
      <c r="E1096">
        <v>0</v>
      </c>
    </row>
    <row r="1097" spans="5:5" x14ac:dyDescent="0.2">
      <c r="E1097" t="s">
        <v>3298</v>
      </c>
    </row>
    <row r="1098" spans="5:5" x14ac:dyDescent="0.2">
      <c r="E1098" t="s">
        <v>3299</v>
      </c>
    </row>
    <row r="1099" spans="5:5" x14ac:dyDescent="0.2">
      <c r="E1099">
        <v>0</v>
      </c>
    </row>
    <row r="1100" spans="5:5" x14ac:dyDescent="0.2">
      <c r="E1100" t="s">
        <v>3300</v>
      </c>
    </row>
    <row r="1101" spans="5:5" x14ac:dyDescent="0.2">
      <c r="E1101" t="s">
        <v>3301</v>
      </c>
    </row>
    <row r="1102" spans="5:5" x14ac:dyDescent="0.2">
      <c r="E1102">
        <v>0</v>
      </c>
    </row>
    <row r="1103" spans="5:5" x14ac:dyDescent="0.2">
      <c r="E1103" t="s">
        <v>3302</v>
      </c>
    </row>
    <row r="1104" spans="5:5" x14ac:dyDescent="0.2">
      <c r="E1104" t="s">
        <v>3303</v>
      </c>
    </row>
    <row r="1105" spans="5:5" x14ac:dyDescent="0.2">
      <c r="E1105">
        <v>0</v>
      </c>
    </row>
    <row r="1106" spans="5:5" x14ac:dyDescent="0.2">
      <c r="E1106" t="s">
        <v>3304</v>
      </c>
    </row>
    <row r="1107" spans="5:5" x14ac:dyDescent="0.2">
      <c r="E1107" t="s">
        <v>3305</v>
      </c>
    </row>
    <row r="1108" spans="5:5" x14ac:dyDescent="0.2">
      <c r="E1108">
        <v>0</v>
      </c>
    </row>
    <row r="1109" spans="5:5" x14ac:dyDescent="0.2">
      <c r="E1109" t="s">
        <v>3306</v>
      </c>
    </row>
    <row r="1110" spans="5:5" x14ac:dyDescent="0.2">
      <c r="E1110" t="s">
        <v>3307</v>
      </c>
    </row>
    <row r="1111" spans="5:5" x14ac:dyDescent="0.2">
      <c r="E1111">
        <v>0</v>
      </c>
    </row>
    <row r="1112" spans="5:5" x14ac:dyDescent="0.2">
      <c r="E1112" t="s">
        <v>3308</v>
      </c>
    </row>
    <row r="1113" spans="5:5" x14ac:dyDescent="0.2">
      <c r="E1113" t="s">
        <v>2231</v>
      </c>
    </row>
    <row r="1114" spans="5:5" x14ac:dyDescent="0.2">
      <c r="E1114">
        <v>0</v>
      </c>
    </row>
    <row r="1115" spans="5:5" x14ac:dyDescent="0.2">
      <c r="E1115" t="s">
        <v>3309</v>
      </c>
    </row>
    <row r="1116" spans="5:5" x14ac:dyDescent="0.2">
      <c r="E1116" t="s">
        <v>3310</v>
      </c>
    </row>
    <row r="1117" spans="5:5" x14ac:dyDescent="0.2">
      <c r="E1117">
        <v>0</v>
      </c>
    </row>
    <row r="1118" spans="5:5" x14ac:dyDescent="0.2">
      <c r="E1118" t="s">
        <v>3311</v>
      </c>
    </row>
    <row r="1119" spans="5:5" x14ac:dyDescent="0.2">
      <c r="E1119" t="s">
        <v>3312</v>
      </c>
    </row>
    <row r="1120" spans="5:5" x14ac:dyDescent="0.2">
      <c r="E1120">
        <v>0</v>
      </c>
    </row>
    <row r="1121" spans="5:5" x14ac:dyDescent="0.2">
      <c r="E1121" t="s">
        <v>3313</v>
      </c>
    </row>
    <row r="1122" spans="5:5" x14ac:dyDescent="0.2">
      <c r="E1122" t="s">
        <v>3314</v>
      </c>
    </row>
    <row r="1123" spans="5:5" x14ac:dyDescent="0.2">
      <c r="E1123">
        <v>0</v>
      </c>
    </row>
    <row r="1124" spans="5:5" x14ac:dyDescent="0.2">
      <c r="E1124" t="s">
        <v>3315</v>
      </c>
    </row>
    <row r="1125" spans="5:5" x14ac:dyDescent="0.2">
      <c r="E1125" t="s">
        <v>3316</v>
      </c>
    </row>
    <row r="1126" spans="5:5" x14ac:dyDescent="0.2">
      <c r="E1126">
        <v>0</v>
      </c>
    </row>
    <row r="1127" spans="5:5" x14ac:dyDescent="0.2">
      <c r="E1127" t="s">
        <v>3317</v>
      </c>
    </row>
    <row r="1128" spans="5:5" x14ac:dyDescent="0.2">
      <c r="E1128" t="s">
        <v>3318</v>
      </c>
    </row>
    <row r="1129" spans="5:5" x14ac:dyDescent="0.2">
      <c r="E1129">
        <v>0</v>
      </c>
    </row>
    <row r="1130" spans="5:5" x14ac:dyDescent="0.2">
      <c r="E1130" t="s">
        <v>3319</v>
      </c>
    </row>
    <row r="1131" spans="5:5" x14ac:dyDescent="0.2">
      <c r="E1131" t="s">
        <v>3320</v>
      </c>
    </row>
    <row r="1132" spans="5:5" x14ac:dyDescent="0.2">
      <c r="E1132">
        <v>0</v>
      </c>
    </row>
    <row r="1133" spans="5:5" x14ac:dyDescent="0.2">
      <c r="E1133" t="s">
        <v>3321</v>
      </c>
    </row>
    <row r="1134" spans="5:5" x14ac:dyDescent="0.2">
      <c r="E1134" t="s">
        <v>3322</v>
      </c>
    </row>
    <row r="1135" spans="5:5" x14ac:dyDescent="0.2">
      <c r="E1135">
        <v>0</v>
      </c>
    </row>
    <row r="1136" spans="5:5" x14ac:dyDescent="0.2">
      <c r="E1136" t="s">
        <v>3323</v>
      </c>
    </row>
    <row r="1137" spans="5:5" x14ac:dyDescent="0.2">
      <c r="E1137" t="s">
        <v>3324</v>
      </c>
    </row>
    <row r="1138" spans="5:5" x14ac:dyDescent="0.2">
      <c r="E1138">
        <v>0</v>
      </c>
    </row>
    <row r="1139" spans="5:5" x14ac:dyDescent="0.2">
      <c r="E1139" t="s">
        <v>3325</v>
      </c>
    </row>
    <row r="1140" spans="5:5" x14ac:dyDescent="0.2">
      <c r="E1140" t="s">
        <v>2233</v>
      </c>
    </row>
    <row r="1141" spans="5:5" x14ac:dyDescent="0.2">
      <c r="E1141">
        <v>0</v>
      </c>
    </row>
    <row r="1142" spans="5:5" x14ac:dyDescent="0.2">
      <c r="E1142" t="s">
        <v>3326</v>
      </c>
    </row>
    <row r="1143" spans="5:5" x14ac:dyDescent="0.2">
      <c r="E1143" t="s">
        <v>3327</v>
      </c>
    </row>
    <row r="1144" spans="5:5" x14ac:dyDescent="0.2">
      <c r="E1144">
        <v>0</v>
      </c>
    </row>
    <row r="1145" spans="5:5" x14ac:dyDescent="0.2">
      <c r="E1145" t="s">
        <v>3328</v>
      </c>
    </row>
    <row r="1146" spans="5:5" x14ac:dyDescent="0.2">
      <c r="E1146" t="s">
        <v>3329</v>
      </c>
    </row>
    <row r="1147" spans="5:5" x14ac:dyDescent="0.2">
      <c r="E1147">
        <v>0</v>
      </c>
    </row>
    <row r="1148" spans="5:5" x14ac:dyDescent="0.2">
      <c r="E1148" t="s">
        <v>3330</v>
      </c>
    </row>
    <row r="1149" spans="5:5" x14ac:dyDescent="0.2">
      <c r="E1149" t="s">
        <v>3331</v>
      </c>
    </row>
    <row r="1150" spans="5:5" x14ac:dyDescent="0.2">
      <c r="E1150">
        <v>0</v>
      </c>
    </row>
    <row r="1151" spans="5:5" x14ac:dyDescent="0.2">
      <c r="E1151" t="s">
        <v>3332</v>
      </c>
    </row>
    <row r="1152" spans="5:5" x14ac:dyDescent="0.2">
      <c r="E1152" t="s">
        <v>3333</v>
      </c>
    </row>
    <row r="1153" spans="5:5" x14ac:dyDescent="0.2">
      <c r="E1153">
        <v>0</v>
      </c>
    </row>
    <row r="1154" spans="5:5" x14ac:dyDescent="0.2">
      <c r="E1154" t="s">
        <v>3334</v>
      </c>
    </row>
    <row r="1155" spans="5:5" x14ac:dyDescent="0.2">
      <c r="E1155" t="s">
        <v>3335</v>
      </c>
    </row>
    <row r="1156" spans="5:5" x14ac:dyDescent="0.2">
      <c r="E1156">
        <v>0</v>
      </c>
    </row>
    <row r="1157" spans="5:5" x14ac:dyDescent="0.2">
      <c r="E1157" t="s">
        <v>3336</v>
      </c>
    </row>
    <row r="1158" spans="5:5" x14ac:dyDescent="0.2">
      <c r="E1158" t="s">
        <v>3337</v>
      </c>
    </row>
    <row r="1159" spans="5:5" x14ac:dyDescent="0.2">
      <c r="E1159">
        <v>0</v>
      </c>
    </row>
    <row r="1160" spans="5:5" x14ac:dyDescent="0.2">
      <c r="E1160" t="s">
        <v>3338</v>
      </c>
    </row>
    <row r="1161" spans="5:5" x14ac:dyDescent="0.2">
      <c r="E1161" t="s">
        <v>3339</v>
      </c>
    </row>
    <row r="1162" spans="5:5" x14ac:dyDescent="0.2">
      <c r="E1162">
        <v>0</v>
      </c>
    </row>
    <row r="1163" spans="5:5" x14ac:dyDescent="0.2">
      <c r="E1163" t="s">
        <v>3340</v>
      </c>
    </row>
    <row r="1164" spans="5:5" x14ac:dyDescent="0.2">
      <c r="E1164" t="s">
        <v>3341</v>
      </c>
    </row>
    <row r="1165" spans="5:5" x14ac:dyDescent="0.2">
      <c r="E1165">
        <v>0</v>
      </c>
    </row>
    <row r="1166" spans="5:5" x14ac:dyDescent="0.2">
      <c r="E1166" t="s">
        <v>3342</v>
      </c>
    </row>
    <row r="1167" spans="5:5" x14ac:dyDescent="0.2">
      <c r="E1167" t="s">
        <v>2237</v>
      </c>
    </row>
    <row r="1168" spans="5:5" x14ac:dyDescent="0.2">
      <c r="E1168">
        <v>0</v>
      </c>
    </row>
    <row r="1169" spans="5:5" x14ac:dyDescent="0.2">
      <c r="E1169" t="s">
        <v>3343</v>
      </c>
    </row>
    <row r="1170" spans="5:5" x14ac:dyDescent="0.2">
      <c r="E1170" t="s">
        <v>3344</v>
      </c>
    </row>
    <row r="1171" spans="5:5" x14ac:dyDescent="0.2">
      <c r="E1171">
        <v>0</v>
      </c>
    </row>
    <row r="1172" spans="5:5" x14ac:dyDescent="0.2">
      <c r="E1172" t="s">
        <v>3345</v>
      </c>
    </row>
    <row r="1173" spans="5:5" x14ac:dyDescent="0.2">
      <c r="E1173" t="s">
        <v>3346</v>
      </c>
    </row>
    <row r="1174" spans="5:5" x14ac:dyDescent="0.2">
      <c r="E1174">
        <v>0</v>
      </c>
    </row>
    <row r="1175" spans="5:5" x14ac:dyDescent="0.2">
      <c r="E1175" t="s">
        <v>3347</v>
      </c>
    </row>
    <row r="1176" spans="5:5" x14ac:dyDescent="0.2">
      <c r="E1176" t="s">
        <v>3348</v>
      </c>
    </row>
    <row r="1177" spans="5:5" x14ac:dyDescent="0.2">
      <c r="E1177">
        <v>0</v>
      </c>
    </row>
    <row r="1178" spans="5:5" x14ac:dyDescent="0.2">
      <c r="E1178" t="s">
        <v>3349</v>
      </c>
    </row>
    <row r="1179" spans="5:5" x14ac:dyDescent="0.2">
      <c r="E1179" t="s">
        <v>3350</v>
      </c>
    </row>
    <row r="1180" spans="5:5" x14ac:dyDescent="0.2">
      <c r="E1180">
        <v>0</v>
      </c>
    </row>
    <row r="1181" spans="5:5" x14ac:dyDescent="0.2">
      <c r="E1181" t="s">
        <v>3351</v>
      </c>
    </row>
    <row r="1182" spans="5:5" x14ac:dyDescent="0.2">
      <c r="E1182" t="s">
        <v>3352</v>
      </c>
    </row>
    <row r="1183" spans="5:5" x14ac:dyDescent="0.2">
      <c r="E1183">
        <v>0</v>
      </c>
    </row>
    <row r="1184" spans="5:5" x14ac:dyDescent="0.2">
      <c r="E1184" t="s">
        <v>3353</v>
      </c>
    </row>
    <row r="1185" spans="5:5" x14ac:dyDescent="0.2">
      <c r="E1185" t="s">
        <v>3354</v>
      </c>
    </row>
    <row r="1186" spans="5:5" x14ac:dyDescent="0.2">
      <c r="E1186">
        <v>0</v>
      </c>
    </row>
    <row r="1187" spans="5:5" x14ac:dyDescent="0.2">
      <c r="E1187" t="s">
        <v>3355</v>
      </c>
    </row>
    <row r="1188" spans="5:5" x14ac:dyDescent="0.2">
      <c r="E1188" t="s">
        <v>3356</v>
      </c>
    </row>
    <row r="1189" spans="5:5" x14ac:dyDescent="0.2">
      <c r="E1189">
        <v>0</v>
      </c>
    </row>
    <row r="1190" spans="5:5" x14ac:dyDescent="0.2">
      <c r="E1190" t="s">
        <v>3357</v>
      </c>
    </row>
    <row r="1191" spans="5:5" x14ac:dyDescent="0.2">
      <c r="E1191" t="s">
        <v>3358</v>
      </c>
    </row>
    <row r="1192" spans="5:5" x14ac:dyDescent="0.2">
      <c r="E1192">
        <v>0</v>
      </c>
    </row>
    <row r="1193" spans="5:5" x14ac:dyDescent="0.2">
      <c r="E1193" t="s">
        <v>3359</v>
      </c>
    </row>
    <row r="1194" spans="5:5" x14ac:dyDescent="0.2">
      <c r="E1194" t="s">
        <v>2241</v>
      </c>
    </row>
    <row r="1195" spans="5:5" x14ac:dyDescent="0.2">
      <c r="E1195">
        <v>0</v>
      </c>
    </row>
    <row r="1196" spans="5:5" x14ac:dyDescent="0.2">
      <c r="E1196" t="s">
        <v>3360</v>
      </c>
    </row>
    <row r="1197" spans="5:5" x14ac:dyDescent="0.2">
      <c r="E1197" t="s">
        <v>3361</v>
      </c>
    </row>
    <row r="1198" spans="5:5" x14ac:dyDescent="0.2">
      <c r="E1198">
        <v>0</v>
      </c>
    </row>
    <row r="1199" spans="5:5" x14ac:dyDescent="0.2">
      <c r="E1199" t="s">
        <v>3362</v>
      </c>
    </row>
    <row r="1200" spans="5:5" x14ac:dyDescent="0.2">
      <c r="E1200" t="s">
        <v>3363</v>
      </c>
    </row>
    <row r="1201" spans="5:5" x14ac:dyDescent="0.2">
      <c r="E1201">
        <v>1936</v>
      </c>
    </row>
    <row r="1202" spans="5:5" x14ac:dyDescent="0.2">
      <c r="E1202" t="s">
        <v>3364</v>
      </c>
    </row>
    <row r="1203" spans="5:5" x14ac:dyDescent="0.2">
      <c r="E1203" t="s">
        <v>3365</v>
      </c>
    </row>
    <row r="1204" spans="5:5" x14ac:dyDescent="0.2">
      <c r="E1204">
        <v>0</v>
      </c>
    </row>
    <row r="1205" spans="5:5" x14ac:dyDescent="0.2">
      <c r="E1205" t="s">
        <v>3366</v>
      </c>
    </row>
    <row r="1206" spans="5:5" x14ac:dyDescent="0.2">
      <c r="E1206" t="s">
        <v>3367</v>
      </c>
    </row>
    <row r="1207" spans="5:5" x14ac:dyDescent="0.2">
      <c r="E1207">
        <v>0</v>
      </c>
    </row>
    <row r="1208" spans="5:5" x14ac:dyDescent="0.2">
      <c r="E1208" t="s">
        <v>3368</v>
      </c>
    </row>
    <row r="1209" spans="5:5" x14ac:dyDescent="0.2">
      <c r="E1209" t="s">
        <v>3369</v>
      </c>
    </row>
    <row r="1210" spans="5:5" x14ac:dyDescent="0.2">
      <c r="E1210">
        <v>0</v>
      </c>
    </row>
    <row r="1211" spans="5:5" x14ac:dyDescent="0.2">
      <c r="E1211" t="s">
        <v>3370</v>
      </c>
    </row>
    <row r="1212" spans="5:5" x14ac:dyDescent="0.2">
      <c r="E1212" t="s">
        <v>3371</v>
      </c>
    </row>
    <row r="1213" spans="5:5" x14ac:dyDescent="0.2">
      <c r="E1213">
        <v>0</v>
      </c>
    </row>
    <row r="1214" spans="5:5" x14ac:dyDescent="0.2">
      <c r="E1214" t="s">
        <v>3372</v>
      </c>
    </row>
    <row r="1215" spans="5:5" x14ac:dyDescent="0.2">
      <c r="E1215" t="s">
        <v>3373</v>
      </c>
    </row>
    <row r="1216" spans="5:5" x14ac:dyDescent="0.2">
      <c r="E1216">
        <v>0</v>
      </c>
    </row>
    <row r="1217" spans="5:5" x14ac:dyDescent="0.2">
      <c r="E1217" t="s">
        <v>3374</v>
      </c>
    </row>
    <row r="1218" spans="5:5" x14ac:dyDescent="0.2">
      <c r="E1218" t="s">
        <v>3375</v>
      </c>
    </row>
    <row r="1219" spans="5:5" x14ac:dyDescent="0.2">
      <c r="E1219">
        <v>4000</v>
      </c>
    </row>
    <row r="1220" spans="5:5" x14ac:dyDescent="0.2">
      <c r="E1220" t="s">
        <v>3376</v>
      </c>
    </row>
    <row r="1221" spans="5:5" x14ac:dyDescent="0.2">
      <c r="E1221" t="s">
        <v>3377</v>
      </c>
    </row>
    <row r="1222" spans="5:5" x14ac:dyDescent="0.2">
      <c r="E1222">
        <v>0</v>
      </c>
    </row>
    <row r="1223" spans="5:5" x14ac:dyDescent="0.2">
      <c r="E1223" t="s">
        <v>3378</v>
      </c>
    </row>
    <row r="1224" spans="5:5" x14ac:dyDescent="0.2">
      <c r="E1224" t="s">
        <v>3379</v>
      </c>
    </row>
    <row r="1225" spans="5:5" x14ac:dyDescent="0.2">
      <c r="E1225">
        <v>0</v>
      </c>
    </row>
    <row r="1226" spans="5:5" x14ac:dyDescent="0.2">
      <c r="E1226" t="s">
        <v>3380</v>
      </c>
    </row>
    <row r="1227" spans="5:5" x14ac:dyDescent="0.2">
      <c r="E1227" t="s">
        <v>3381</v>
      </c>
    </row>
    <row r="1228" spans="5:5" x14ac:dyDescent="0.2">
      <c r="E1228">
        <v>0</v>
      </c>
    </row>
    <row r="1229" spans="5:5" x14ac:dyDescent="0.2">
      <c r="E1229" t="s">
        <v>3382</v>
      </c>
    </row>
    <row r="1230" spans="5:5" x14ac:dyDescent="0.2">
      <c r="E1230" t="s">
        <v>3383</v>
      </c>
    </row>
    <row r="1231" spans="5:5" x14ac:dyDescent="0.2">
      <c r="E1231">
        <v>0</v>
      </c>
    </row>
    <row r="1232" spans="5:5" x14ac:dyDescent="0.2">
      <c r="E1232" t="s">
        <v>3384</v>
      </c>
    </row>
    <row r="1233" spans="5:5" x14ac:dyDescent="0.2">
      <c r="E1233" t="s">
        <v>3385</v>
      </c>
    </row>
    <row r="1234" spans="5:5" x14ac:dyDescent="0.2">
      <c r="E1234">
        <v>0</v>
      </c>
    </row>
    <row r="1235" spans="5:5" x14ac:dyDescent="0.2">
      <c r="E1235" t="s">
        <v>3386</v>
      </c>
    </row>
    <row r="1236" spans="5:5" x14ac:dyDescent="0.2">
      <c r="E1236" t="s">
        <v>3387</v>
      </c>
    </row>
    <row r="1237" spans="5:5" x14ac:dyDescent="0.2">
      <c r="E1237">
        <v>0</v>
      </c>
    </row>
    <row r="1238" spans="5:5" x14ac:dyDescent="0.2">
      <c r="E1238" t="s">
        <v>3388</v>
      </c>
    </row>
    <row r="1239" spans="5:5" x14ac:dyDescent="0.2">
      <c r="E1239" t="s">
        <v>3389</v>
      </c>
    </row>
    <row r="1240" spans="5:5" x14ac:dyDescent="0.2">
      <c r="E1240">
        <v>0</v>
      </c>
    </row>
    <row r="1241" spans="5:5" x14ac:dyDescent="0.2">
      <c r="E1241" t="s">
        <v>3390</v>
      </c>
    </row>
    <row r="1242" spans="5:5" x14ac:dyDescent="0.2">
      <c r="E1242" t="s">
        <v>3391</v>
      </c>
    </row>
    <row r="1243" spans="5:5" x14ac:dyDescent="0.2">
      <c r="E1243">
        <v>0</v>
      </c>
    </row>
    <row r="1244" spans="5:5" x14ac:dyDescent="0.2">
      <c r="E1244" t="s">
        <v>3392</v>
      </c>
    </row>
    <row r="1245" spans="5:5" x14ac:dyDescent="0.2">
      <c r="E1245" t="s">
        <v>3393</v>
      </c>
    </row>
    <row r="1246" spans="5:5" x14ac:dyDescent="0.2">
      <c r="E1246">
        <v>0</v>
      </c>
    </row>
    <row r="1247" spans="5:5" x14ac:dyDescent="0.2">
      <c r="E1247" t="s">
        <v>3394</v>
      </c>
    </row>
    <row r="1248" spans="5:5" x14ac:dyDescent="0.2">
      <c r="E1248" t="s">
        <v>3395</v>
      </c>
    </row>
    <row r="1249" spans="5:5" x14ac:dyDescent="0.2">
      <c r="E1249">
        <v>0</v>
      </c>
    </row>
    <row r="1250" spans="5:5" x14ac:dyDescent="0.2">
      <c r="E1250" t="s">
        <v>3396</v>
      </c>
    </row>
    <row r="1251" spans="5:5" x14ac:dyDescent="0.2">
      <c r="E1251" t="s">
        <v>3397</v>
      </c>
    </row>
    <row r="1252" spans="5:5" x14ac:dyDescent="0.2">
      <c r="E1252">
        <v>0</v>
      </c>
    </row>
    <row r="1253" spans="5:5" x14ac:dyDescent="0.2">
      <c r="E1253" t="s">
        <v>3398</v>
      </c>
    </row>
    <row r="1254" spans="5:5" x14ac:dyDescent="0.2">
      <c r="E1254" t="s">
        <v>3399</v>
      </c>
    </row>
    <row r="1255" spans="5:5" x14ac:dyDescent="0.2">
      <c r="E1255">
        <v>0</v>
      </c>
    </row>
    <row r="1256" spans="5:5" x14ac:dyDescent="0.2">
      <c r="E1256" t="s">
        <v>3400</v>
      </c>
    </row>
    <row r="1257" spans="5:5" x14ac:dyDescent="0.2">
      <c r="E1257" t="s">
        <v>3401</v>
      </c>
    </row>
    <row r="1258" spans="5:5" x14ac:dyDescent="0.2">
      <c r="E1258">
        <v>0</v>
      </c>
    </row>
    <row r="1259" spans="5:5" x14ac:dyDescent="0.2">
      <c r="E1259" t="s">
        <v>3402</v>
      </c>
    </row>
    <row r="1260" spans="5:5" x14ac:dyDescent="0.2">
      <c r="E1260" t="s">
        <v>3403</v>
      </c>
    </row>
    <row r="1261" spans="5:5" x14ac:dyDescent="0.2">
      <c r="E1261">
        <v>0</v>
      </c>
    </row>
    <row r="1262" spans="5:5" x14ac:dyDescent="0.2">
      <c r="E1262" t="s">
        <v>3404</v>
      </c>
    </row>
    <row r="1263" spans="5:5" x14ac:dyDescent="0.2">
      <c r="E1263" t="s">
        <v>3405</v>
      </c>
    </row>
    <row r="1264" spans="5:5" x14ac:dyDescent="0.2">
      <c r="E1264">
        <v>0</v>
      </c>
    </row>
    <row r="1265" spans="5:5" x14ac:dyDescent="0.2">
      <c r="E1265" t="s">
        <v>3406</v>
      </c>
    </row>
    <row r="1266" spans="5:5" x14ac:dyDescent="0.2">
      <c r="E1266" t="s">
        <v>3407</v>
      </c>
    </row>
    <row r="1267" spans="5:5" x14ac:dyDescent="0.2">
      <c r="E1267">
        <v>0</v>
      </c>
    </row>
    <row r="1268" spans="5:5" x14ac:dyDescent="0.2">
      <c r="E1268" t="s">
        <v>3408</v>
      </c>
    </row>
    <row r="1269" spans="5:5" x14ac:dyDescent="0.2">
      <c r="E1269" t="s">
        <v>3409</v>
      </c>
    </row>
    <row r="1270" spans="5:5" x14ac:dyDescent="0.2">
      <c r="E1270">
        <v>0</v>
      </c>
    </row>
    <row r="1271" spans="5:5" x14ac:dyDescent="0.2">
      <c r="E1271" t="s">
        <v>3410</v>
      </c>
    </row>
    <row r="1272" spans="5:5" x14ac:dyDescent="0.2">
      <c r="E1272" t="s">
        <v>3411</v>
      </c>
    </row>
    <row r="1273" spans="5:5" x14ac:dyDescent="0.2">
      <c r="E1273">
        <v>0</v>
      </c>
    </row>
    <row r="1274" spans="5:5" x14ac:dyDescent="0.2">
      <c r="E1274" t="s">
        <v>3412</v>
      </c>
    </row>
    <row r="1275" spans="5:5" x14ac:dyDescent="0.2">
      <c r="E1275" t="s">
        <v>3413</v>
      </c>
    </row>
    <row r="1276" spans="5:5" x14ac:dyDescent="0.2">
      <c r="E1276">
        <v>0</v>
      </c>
    </row>
    <row r="1277" spans="5:5" x14ac:dyDescent="0.2">
      <c r="E1277" t="s">
        <v>3414</v>
      </c>
    </row>
    <row r="1278" spans="5:5" x14ac:dyDescent="0.2">
      <c r="E1278" t="s">
        <v>3415</v>
      </c>
    </row>
    <row r="1279" spans="5:5" x14ac:dyDescent="0.2">
      <c r="E1279">
        <v>0</v>
      </c>
    </row>
    <row r="1280" spans="5:5" x14ac:dyDescent="0.2">
      <c r="E1280" t="s">
        <v>3416</v>
      </c>
    </row>
    <row r="1281" spans="5:5" x14ac:dyDescent="0.2">
      <c r="E1281" t="s">
        <v>3417</v>
      </c>
    </row>
    <row r="1282" spans="5:5" x14ac:dyDescent="0.2">
      <c r="E1282">
        <v>0</v>
      </c>
    </row>
    <row r="1283" spans="5:5" x14ac:dyDescent="0.2">
      <c r="E1283" t="s">
        <v>3418</v>
      </c>
    </row>
    <row r="1284" spans="5:5" x14ac:dyDescent="0.2">
      <c r="E1284" t="s">
        <v>3419</v>
      </c>
    </row>
    <row r="1285" spans="5:5" x14ac:dyDescent="0.2">
      <c r="E1285">
        <v>0</v>
      </c>
    </row>
    <row r="1286" spans="5:5" x14ac:dyDescent="0.2">
      <c r="E1286" t="s">
        <v>3420</v>
      </c>
    </row>
    <row r="1287" spans="5:5" x14ac:dyDescent="0.2">
      <c r="E1287" t="s">
        <v>3421</v>
      </c>
    </row>
    <row r="1288" spans="5:5" x14ac:dyDescent="0.2">
      <c r="E1288">
        <v>0</v>
      </c>
    </row>
    <row r="1289" spans="5:5" x14ac:dyDescent="0.2">
      <c r="E1289" t="s">
        <v>3422</v>
      </c>
    </row>
    <row r="1290" spans="5:5" x14ac:dyDescent="0.2">
      <c r="E1290" t="s">
        <v>3423</v>
      </c>
    </row>
    <row r="1291" spans="5:5" x14ac:dyDescent="0.2">
      <c r="E1291">
        <v>0</v>
      </c>
    </row>
    <row r="1292" spans="5:5" x14ac:dyDescent="0.2">
      <c r="E1292" t="s">
        <v>3424</v>
      </c>
    </row>
    <row r="1293" spans="5:5" x14ac:dyDescent="0.2">
      <c r="E1293" t="s">
        <v>3425</v>
      </c>
    </row>
    <row r="1294" spans="5:5" x14ac:dyDescent="0.2">
      <c r="E1294">
        <v>0</v>
      </c>
    </row>
    <row r="1295" spans="5:5" x14ac:dyDescent="0.2">
      <c r="E1295" t="s">
        <v>3426</v>
      </c>
    </row>
    <row r="1296" spans="5:5" x14ac:dyDescent="0.2">
      <c r="E1296" t="s">
        <v>3427</v>
      </c>
    </row>
    <row r="1297" spans="5:5" x14ac:dyDescent="0.2">
      <c r="E1297">
        <v>0</v>
      </c>
    </row>
    <row r="1298" spans="5:5" x14ac:dyDescent="0.2">
      <c r="E1298" t="s">
        <v>3428</v>
      </c>
    </row>
    <row r="1299" spans="5:5" x14ac:dyDescent="0.2">
      <c r="E1299" t="s">
        <v>3429</v>
      </c>
    </row>
    <row r="1300" spans="5:5" x14ac:dyDescent="0.2">
      <c r="E1300">
        <v>0</v>
      </c>
    </row>
    <row r="1301" spans="5:5" x14ac:dyDescent="0.2">
      <c r="E1301" t="s">
        <v>3430</v>
      </c>
    </row>
    <row r="1302" spans="5:5" x14ac:dyDescent="0.2">
      <c r="E1302" t="s">
        <v>3431</v>
      </c>
    </row>
    <row r="1303" spans="5:5" x14ac:dyDescent="0.2">
      <c r="E1303">
        <v>0</v>
      </c>
    </row>
    <row r="1304" spans="5:5" x14ac:dyDescent="0.2">
      <c r="E1304" t="s">
        <v>3432</v>
      </c>
    </row>
    <row r="1305" spans="5:5" x14ac:dyDescent="0.2">
      <c r="E1305" t="s">
        <v>3433</v>
      </c>
    </row>
    <row r="1306" spans="5:5" x14ac:dyDescent="0.2">
      <c r="E1306">
        <v>0</v>
      </c>
    </row>
    <row r="1307" spans="5:5" x14ac:dyDescent="0.2">
      <c r="E1307" t="s">
        <v>3434</v>
      </c>
    </row>
    <row r="1308" spans="5:5" x14ac:dyDescent="0.2">
      <c r="E1308" t="s">
        <v>3435</v>
      </c>
    </row>
    <row r="1309" spans="5:5" x14ac:dyDescent="0.2">
      <c r="E1309">
        <v>0</v>
      </c>
    </row>
    <row r="1310" spans="5:5" x14ac:dyDescent="0.2">
      <c r="E1310" t="s">
        <v>3436</v>
      </c>
    </row>
    <row r="1311" spans="5:5" x14ac:dyDescent="0.2">
      <c r="E1311" t="s">
        <v>3437</v>
      </c>
    </row>
    <row r="1312" spans="5:5" x14ac:dyDescent="0.2">
      <c r="E1312">
        <v>0</v>
      </c>
    </row>
    <row r="1313" spans="5:5" x14ac:dyDescent="0.2">
      <c r="E1313" t="s">
        <v>3438</v>
      </c>
    </row>
    <row r="1314" spans="5:5" x14ac:dyDescent="0.2">
      <c r="E1314" t="s">
        <v>3439</v>
      </c>
    </row>
    <row r="1315" spans="5:5" x14ac:dyDescent="0.2">
      <c r="E1315">
        <v>0</v>
      </c>
    </row>
    <row r="1316" spans="5:5" x14ac:dyDescent="0.2">
      <c r="E1316" t="s">
        <v>3440</v>
      </c>
    </row>
    <row r="1317" spans="5:5" x14ac:dyDescent="0.2">
      <c r="E1317" t="s">
        <v>3441</v>
      </c>
    </row>
    <row r="1318" spans="5:5" x14ac:dyDescent="0.2">
      <c r="E1318">
        <v>0</v>
      </c>
    </row>
    <row r="1319" spans="5:5" x14ac:dyDescent="0.2">
      <c r="E1319" t="s">
        <v>3442</v>
      </c>
    </row>
    <row r="1320" spans="5:5" x14ac:dyDescent="0.2">
      <c r="E1320" t="s">
        <v>3443</v>
      </c>
    </row>
    <row r="1321" spans="5:5" x14ac:dyDescent="0.2">
      <c r="E1321">
        <v>0</v>
      </c>
    </row>
    <row r="1322" spans="5:5" x14ac:dyDescent="0.2">
      <c r="E1322" t="s">
        <v>3444</v>
      </c>
    </row>
    <row r="1323" spans="5:5" x14ac:dyDescent="0.2">
      <c r="E1323" t="s">
        <v>3445</v>
      </c>
    </row>
    <row r="1324" spans="5:5" x14ac:dyDescent="0.2">
      <c r="E1324">
        <v>0</v>
      </c>
    </row>
    <row r="1325" spans="5:5" x14ac:dyDescent="0.2">
      <c r="E1325" t="s">
        <v>3446</v>
      </c>
    </row>
    <row r="1326" spans="5:5" x14ac:dyDescent="0.2">
      <c r="E1326" t="s">
        <v>3447</v>
      </c>
    </row>
    <row r="1327" spans="5:5" x14ac:dyDescent="0.2">
      <c r="E1327">
        <v>0</v>
      </c>
    </row>
    <row r="1328" spans="5:5" x14ac:dyDescent="0.2">
      <c r="E1328" t="s">
        <v>3448</v>
      </c>
    </row>
    <row r="1329" spans="5:5" x14ac:dyDescent="0.2">
      <c r="E1329" t="s">
        <v>3449</v>
      </c>
    </row>
    <row r="1330" spans="5:5" x14ac:dyDescent="0.2">
      <c r="E1330">
        <v>0</v>
      </c>
    </row>
    <row r="1331" spans="5:5" x14ac:dyDescent="0.2">
      <c r="E1331" t="s">
        <v>3450</v>
      </c>
    </row>
    <row r="1332" spans="5:5" x14ac:dyDescent="0.2">
      <c r="E1332" t="s">
        <v>3451</v>
      </c>
    </row>
    <row r="1333" spans="5:5" x14ac:dyDescent="0.2">
      <c r="E1333">
        <v>0</v>
      </c>
    </row>
    <row r="1334" spans="5:5" x14ac:dyDescent="0.2">
      <c r="E1334" t="s">
        <v>3452</v>
      </c>
    </row>
    <row r="1335" spans="5:5" x14ac:dyDescent="0.2">
      <c r="E1335" t="s">
        <v>3453</v>
      </c>
    </row>
    <row r="1336" spans="5:5" x14ac:dyDescent="0.2">
      <c r="E1336">
        <v>0</v>
      </c>
    </row>
    <row r="1337" spans="5:5" x14ac:dyDescent="0.2">
      <c r="E1337" t="s">
        <v>3454</v>
      </c>
    </row>
    <row r="1338" spans="5:5" x14ac:dyDescent="0.2">
      <c r="E1338" t="s">
        <v>3455</v>
      </c>
    </row>
    <row r="1339" spans="5:5" x14ac:dyDescent="0.2">
      <c r="E1339">
        <v>0</v>
      </c>
    </row>
    <row r="1340" spans="5:5" x14ac:dyDescent="0.2">
      <c r="E1340" t="s">
        <v>3456</v>
      </c>
    </row>
    <row r="1341" spans="5:5" x14ac:dyDescent="0.2">
      <c r="E1341" t="s">
        <v>3457</v>
      </c>
    </row>
    <row r="1342" spans="5:5" x14ac:dyDescent="0.2">
      <c r="E1342">
        <v>0</v>
      </c>
    </row>
    <row r="1343" spans="5:5" x14ac:dyDescent="0.2">
      <c r="E1343" t="s">
        <v>3458</v>
      </c>
    </row>
    <row r="1344" spans="5:5" x14ac:dyDescent="0.2">
      <c r="E1344" t="s">
        <v>3459</v>
      </c>
    </row>
    <row r="1345" spans="5:5" x14ac:dyDescent="0.2">
      <c r="E1345">
        <v>0</v>
      </c>
    </row>
    <row r="1346" spans="5:5" x14ac:dyDescent="0.2">
      <c r="E1346" t="s">
        <v>3460</v>
      </c>
    </row>
    <row r="1347" spans="5:5" x14ac:dyDescent="0.2">
      <c r="E1347" t="s">
        <v>3461</v>
      </c>
    </row>
    <row r="1348" spans="5:5" x14ac:dyDescent="0.2">
      <c r="E1348">
        <v>0</v>
      </c>
    </row>
    <row r="1349" spans="5:5" x14ac:dyDescent="0.2">
      <c r="E1349" t="s">
        <v>3462</v>
      </c>
    </row>
    <row r="1350" spans="5:5" x14ac:dyDescent="0.2">
      <c r="E1350" t="s">
        <v>3463</v>
      </c>
    </row>
    <row r="1351" spans="5:5" x14ac:dyDescent="0.2">
      <c r="E1351">
        <v>0</v>
      </c>
    </row>
    <row r="1352" spans="5:5" x14ac:dyDescent="0.2">
      <c r="E1352" t="s">
        <v>3464</v>
      </c>
    </row>
    <row r="1353" spans="5:5" x14ac:dyDescent="0.2">
      <c r="E1353" t="s">
        <v>3465</v>
      </c>
    </row>
    <row r="1354" spans="5:5" x14ac:dyDescent="0.2">
      <c r="E1354">
        <v>0</v>
      </c>
    </row>
    <row r="1355" spans="5:5" x14ac:dyDescent="0.2">
      <c r="E1355" t="s">
        <v>3466</v>
      </c>
    </row>
    <row r="1356" spans="5:5" x14ac:dyDescent="0.2">
      <c r="E1356" t="s">
        <v>3467</v>
      </c>
    </row>
    <row r="1357" spans="5:5" x14ac:dyDescent="0.2">
      <c r="E1357">
        <v>0</v>
      </c>
    </row>
    <row r="1358" spans="5:5" x14ac:dyDescent="0.2">
      <c r="E1358" t="s">
        <v>3468</v>
      </c>
    </row>
    <row r="1359" spans="5:5" x14ac:dyDescent="0.2">
      <c r="E1359" t="s">
        <v>3469</v>
      </c>
    </row>
    <row r="1360" spans="5:5" x14ac:dyDescent="0.2">
      <c r="E1360">
        <v>0</v>
      </c>
    </row>
    <row r="1361" spans="5:5" x14ac:dyDescent="0.2">
      <c r="E1361" t="s">
        <v>3470</v>
      </c>
    </row>
    <row r="1362" spans="5:5" x14ac:dyDescent="0.2">
      <c r="E1362" t="s">
        <v>3471</v>
      </c>
    </row>
    <row r="1363" spans="5:5" x14ac:dyDescent="0.2">
      <c r="E1363">
        <v>0</v>
      </c>
    </row>
    <row r="1364" spans="5:5" x14ac:dyDescent="0.2">
      <c r="E1364" t="s">
        <v>3472</v>
      </c>
    </row>
    <row r="1365" spans="5:5" x14ac:dyDescent="0.2">
      <c r="E1365" t="s">
        <v>3473</v>
      </c>
    </row>
    <row r="1366" spans="5:5" x14ac:dyDescent="0.2">
      <c r="E1366">
        <v>0</v>
      </c>
    </row>
    <row r="1367" spans="5:5" x14ac:dyDescent="0.2">
      <c r="E1367" t="s">
        <v>3474</v>
      </c>
    </row>
    <row r="1368" spans="5:5" x14ac:dyDescent="0.2">
      <c r="E1368" t="s">
        <v>3475</v>
      </c>
    </row>
    <row r="1369" spans="5:5" x14ac:dyDescent="0.2">
      <c r="E1369">
        <v>0</v>
      </c>
    </row>
    <row r="1370" spans="5:5" x14ac:dyDescent="0.2">
      <c r="E1370" t="s">
        <v>3476</v>
      </c>
    </row>
    <row r="1371" spans="5:5" x14ac:dyDescent="0.2">
      <c r="E1371" t="s">
        <v>3477</v>
      </c>
    </row>
    <row r="1372" spans="5:5" x14ac:dyDescent="0.2">
      <c r="E1372">
        <v>0</v>
      </c>
    </row>
    <row r="1373" spans="5:5" x14ac:dyDescent="0.2">
      <c r="E1373" t="s">
        <v>3478</v>
      </c>
    </row>
    <row r="1374" spans="5:5" x14ac:dyDescent="0.2">
      <c r="E1374" t="s">
        <v>3479</v>
      </c>
    </row>
    <row r="1375" spans="5:5" x14ac:dyDescent="0.2">
      <c r="E1375">
        <v>0</v>
      </c>
    </row>
    <row r="1376" spans="5:5" x14ac:dyDescent="0.2">
      <c r="E1376" t="s">
        <v>3480</v>
      </c>
    </row>
    <row r="1377" spans="5:5" x14ac:dyDescent="0.2">
      <c r="E1377" t="s">
        <v>3481</v>
      </c>
    </row>
    <row r="1378" spans="5:5" x14ac:dyDescent="0.2">
      <c r="E1378">
        <v>0</v>
      </c>
    </row>
    <row r="1379" spans="5:5" x14ac:dyDescent="0.2">
      <c r="E1379" t="s">
        <v>3482</v>
      </c>
    </row>
    <row r="1380" spans="5:5" x14ac:dyDescent="0.2">
      <c r="E1380" t="s">
        <v>3483</v>
      </c>
    </row>
    <row r="1381" spans="5:5" x14ac:dyDescent="0.2">
      <c r="E1381">
        <v>0</v>
      </c>
    </row>
    <row r="1382" spans="5:5" x14ac:dyDescent="0.2">
      <c r="E1382" t="s">
        <v>3484</v>
      </c>
    </row>
    <row r="1383" spans="5:5" x14ac:dyDescent="0.2">
      <c r="E1383" t="s">
        <v>3485</v>
      </c>
    </row>
    <row r="1384" spans="5:5" x14ac:dyDescent="0.2">
      <c r="E1384">
        <v>0</v>
      </c>
    </row>
    <row r="1385" spans="5:5" x14ac:dyDescent="0.2">
      <c r="E1385" t="s">
        <v>3486</v>
      </c>
    </row>
    <row r="1386" spans="5:5" x14ac:dyDescent="0.2">
      <c r="E1386" t="s">
        <v>3487</v>
      </c>
    </row>
    <row r="1387" spans="5:5" x14ac:dyDescent="0.2">
      <c r="E1387">
        <v>0</v>
      </c>
    </row>
    <row r="1388" spans="5:5" x14ac:dyDescent="0.2">
      <c r="E1388" t="s">
        <v>3488</v>
      </c>
    </row>
    <row r="1389" spans="5:5" x14ac:dyDescent="0.2">
      <c r="E1389" t="s">
        <v>3489</v>
      </c>
    </row>
    <row r="1390" spans="5:5" x14ac:dyDescent="0.2">
      <c r="E1390">
        <v>0</v>
      </c>
    </row>
    <row r="1391" spans="5:5" x14ac:dyDescent="0.2">
      <c r="E1391" t="s">
        <v>3490</v>
      </c>
    </row>
    <row r="1392" spans="5:5" x14ac:dyDescent="0.2">
      <c r="E1392" t="s">
        <v>3491</v>
      </c>
    </row>
    <row r="1393" spans="5:5" x14ac:dyDescent="0.2">
      <c r="E1393">
        <v>0</v>
      </c>
    </row>
    <row r="1394" spans="5:5" x14ac:dyDescent="0.2">
      <c r="E1394" t="s">
        <v>3492</v>
      </c>
    </row>
    <row r="1395" spans="5:5" x14ac:dyDescent="0.2">
      <c r="E1395" t="s">
        <v>3493</v>
      </c>
    </row>
    <row r="1396" spans="5:5" x14ac:dyDescent="0.2">
      <c r="E1396">
        <v>0</v>
      </c>
    </row>
    <row r="1397" spans="5:5" x14ac:dyDescent="0.2">
      <c r="E1397" t="s">
        <v>3494</v>
      </c>
    </row>
    <row r="1398" spans="5:5" x14ac:dyDescent="0.2">
      <c r="E1398" t="s">
        <v>3495</v>
      </c>
    </row>
    <row r="1399" spans="5:5" x14ac:dyDescent="0.2">
      <c r="E1399">
        <v>0</v>
      </c>
    </row>
    <row r="1400" spans="5:5" x14ac:dyDescent="0.2">
      <c r="E1400" t="s">
        <v>3496</v>
      </c>
    </row>
    <row r="1401" spans="5:5" x14ac:dyDescent="0.2">
      <c r="E1401" t="s">
        <v>3497</v>
      </c>
    </row>
    <row r="1402" spans="5:5" x14ac:dyDescent="0.2">
      <c r="E1402">
        <v>0</v>
      </c>
    </row>
    <row r="1403" spans="5:5" x14ac:dyDescent="0.2">
      <c r="E1403" t="s">
        <v>3498</v>
      </c>
    </row>
    <row r="1404" spans="5:5" x14ac:dyDescent="0.2">
      <c r="E1404" t="s">
        <v>3499</v>
      </c>
    </row>
    <row r="1405" spans="5:5" x14ac:dyDescent="0.2">
      <c r="E1405">
        <v>0</v>
      </c>
    </row>
    <row r="1406" spans="5:5" x14ac:dyDescent="0.2">
      <c r="E1406" t="s">
        <v>3500</v>
      </c>
    </row>
    <row r="1407" spans="5:5" x14ac:dyDescent="0.2">
      <c r="E1407" t="s">
        <v>3501</v>
      </c>
    </row>
    <row r="1408" spans="5:5" x14ac:dyDescent="0.2">
      <c r="E1408">
        <v>0</v>
      </c>
    </row>
    <row r="1409" spans="5:5" x14ac:dyDescent="0.2">
      <c r="E1409" t="s">
        <v>3502</v>
      </c>
    </row>
  </sheetData>
  <customSheetViews>
    <customSheetView guid="{7831C25A-62A1-4F95-A0F4-2351CFD03520}" state="hidden">
      <pageMargins left="0.7" right="0.7" top="0.75" bottom="0.75" header="0.3" footer="0.3"/>
    </customSheetView>
    <customSheetView guid="{1DDDFCAF-1D97-4633-8E1B-F642E3C65DC0}" state="hidden">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0</v>
      </c>
      <c r="D5" s="466">
        <v>0</v>
      </c>
      <c r="E5" s="466">
        <v>0</v>
      </c>
      <c r="F5" s="466">
        <v>0</v>
      </c>
      <c r="G5" s="466">
        <v>0</v>
      </c>
      <c r="H5" s="466">
        <v>0</v>
      </c>
      <c r="I5" s="467">
        <v>0</v>
      </c>
      <c r="J5" s="467">
        <v>0</v>
      </c>
      <c r="K5" s="1693">
        <f>SUM(C5:J5)</f>
        <v>0</v>
      </c>
      <c r="L5" s="466">
        <v>0</v>
      </c>
    </row>
    <row r="6" spans="1:14" x14ac:dyDescent="0.2">
      <c r="A6" s="1526" t="s">
        <v>1508</v>
      </c>
      <c r="B6" s="615" t="s">
        <v>1506</v>
      </c>
      <c r="C6" s="477"/>
      <c r="D6" s="477"/>
      <c r="E6" s="466">
        <v>0</v>
      </c>
      <c r="F6" s="477"/>
      <c r="G6" s="477"/>
      <c r="H6" s="477"/>
      <c r="I6" s="477"/>
      <c r="J6" s="477"/>
      <c r="K6" s="1693">
        <f>SUM(C6,E6)</f>
        <v>0</v>
      </c>
      <c r="L6" s="466">
        <v>0</v>
      </c>
    </row>
    <row r="7" spans="1:14" x14ac:dyDescent="0.2">
      <c r="A7" s="1526" t="s">
        <v>165</v>
      </c>
      <c r="B7" s="615" t="s">
        <v>1024</v>
      </c>
      <c r="C7" s="467">
        <v>0</v>
      </c>
      <c r="D7" s="467">
        <v>0</v>
      </c>
      <c r="E7" s="467">
        <v>0</v>
      </c>
      <c r="F7" s="467">
        <v>0</v>
      </c>
      <c r="G7" s="467">
        <v>0</v>
      </c>
      <c r="H7" s="467">
        <v>0</v>
      </c>
      <c r="I7" s="467">
        <v>0</v>
      </c>
      <c r="J7" s="467">
        <v>0</v>
      </c>
      <c r="K7" s="1693">
        <f t="shared" ref="K7:K32" si="0">SUM(C7:J7)</f>
        <v>0</v>
      </c>
      <c r="L7" s="466">
        <v>0</v>
      </c>
    </row>
    <row r="8" spans="1:14" x14ac:dyDescent="0.2">
      <c r="A8" s="1526" t="s">
        <v>166</v>
      </c>
      <c r="B8" s="615">
        <v>1200</v>
      </c>
      <c r="C8" s="466">
        <v>2649190</v>
      </c>
      <c r="D8" s="466">
        <v>997659</v>
      </c>
      <c r="E8" s="466">
        <v>707256</v>
      </c>
      <c r="F8" s="466">
        <v>26777</v>
      </c>
      <c r="G8" s="466">
        <v>1740</v>
      </c>
      <c r="H8" s="466">
        <v>746</v>
      </c>
      <c r="I8" s="467">
        <v>847</v>
      </c>
      <c r="J8" s="467">
        <v>0</v>
      </c>
      <c r="K8" s="1693">
        <f t="shared" si="0"/>
        <v>4384215</v>
      </c>
      <c r="L8" s="466">
        <v>4117943</v>
      </c>
    </row>
    <row r="9" spans="1:14" x14ac:dyDescent="0.2">
      <c r="A9" s="1526" t="s">
        <v>745</v>
      </c>
      <c r="B9" s="615" t="s">
        <v>1025</v>
      </c>
      <c r="C9" s="467">
        <v>0</v>
      </c>
      <c r="D9" s="467">
        <v>0</v>
      </c>
      <c r="E9" s="467">
        <v>0</v>
      </c>
      <c r="F9" s="467">
        <v>0</v>
      </c>
      <c r="G9" s="467">
        <v>0</v>
      </c>
      <c r="H9" s="467">
        <v>0</v>
      </c>
      <c r="I9" s="467">
        <v>0</v>
      </c>
      <c r="J9" s="467">
        <v>0</v>
      </c>
      <c r="K9" s="1693">
        <f t="shared" si="0"/>
        <v>0</v>
      </c>
      <c r="L9" s="466">
        <v>0</v>
      </c>
    </row>
    <row r="10" spans="1:14" x14ac:dyDescent="0.2">
      <c r="A10" s="1526" t="s">
        <v>746</v>
      </c>
      <c r="B10" s="615">
        <v>1250</v>
      </c>
      <c r="C10" s="466">
        <v>0</v>
      </c>
      <c r="D10" s="466">
        <v>0</v>
      </c>
      <c r="E10" s="466">
        <v>0</v>
      </c>
      <c r="F10" s="466">
        <v>0</v>
      </c>
      <c r="G10" s="466">
        <v>0</v>
      </c>
      <c r="H10" s="466">
        <v>0</v>
      </c>
      <c r="I10" s="467">
        <v>0</v>
      </c>
      <c r="J10" s="467">
        <v>0</v>
      </c>
      <c r="K10" s="1693">
        <f t="shared" si="0"/>
        <v>0</v>
      </c>
      <c r="L10" s="466">
        <v>0</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0</v>
      </c>
      <c r="D13" s="466">
        <v>0</v>
      </c>
      <c r="E13" s="466">
        <v>0</v>
      </c>
      <c r="F13" s="466">
        <v>0</v>
      </c>
      <c r="G13" s="466">
        <v>0</v>
      </c>
      <c r="H13" s="466">
        <v>0</v>
      </c>
      <c r="I13" s="467">
        <v>0</v>
      </c>
      <c r="J13" s="467">
        <v>0</v>
      </c>
      <c r="K13" s="1693">
        <f t="shared" si="0"/>
        <v>0</v>
      </c>
      <c r="L13" s="466">
        <v>0</v>
      </c>
    </row>
    <row r="14" spans="1:14" x14ac:dyDescent="0.2">
      <c r="A14" s="1526" t="s">
        <v>1020</v>
      </c>
      <c r="B14" s="615">
        <v>1500</v>
      </c>
      <c r="C14" s="466">
        <v>0</v>
      </c>
      <c r="D14" s="466">
        <v>0</v>
      </c>
      <c r="E14" s="466">
        <v>0</v>
      </c>
      <c r="F14" s="466">
        <v>0</v>
      </c>
      <c r="G14" s="466">
        <v>0</v>
      </c>
      <c r="H14" s="466">
        <v>0</v>
      </c>
      <c r="I14" s="467">
        <v>0</v>
      </c>
      <c r="J14" s="467">
        <v>0</v>
      </c>
      <c r="K14" s="1693">
        <f t="shared" si="0"/>
        <v>0</v>
      </c>
      <c r="L14" s="466">
        <v>0</v>
      </c>
    </row>
    <row r="15" spans="1:14" x14ac:dyDescent="0.2">
      <c r="A15" s="1526" t="s">
        <v>1021</v>
      </c>
      <c r="B15" s="615">
        <v>1600</v>
      </c>
      <c r="C15" s="466">
        <v>27891</v>
      </c>
      <c r="D15" s="466">
        <v>1870</v>
      </c>
      <c r="E15" s="466">
        <v>16587</v>
      </c>
      <c r="F15" s="466">
        <v>297</v>
      </c>
      <c r="G15" s="466">
        <v>0</v>
      </c>
      <c r="H15" s="466">
        <v>0</v>
      </c>
      <c r="I15" s="467">
        <v>0</v>
      </c>
      <c r="J15" s="467">
        <v>0</v>
      </c>
      <c r="K15" s="1693">
        <f t="shared" si="0"/>
        <v>46645</v>
      </c>
      <c r="L15" s="466">
        <v>39960</v>
      </c>
    </row>
    <row r="16" spans="1:14" x14ac:dyDescent="0.2">
      <c r="A16" s="1526" t="s">
        <v>1044</v>
      </c>
      <c r="B16" s="615" t="s">
        <v>444</v>
      </c>
      <c r="C16" s="466">
        <v>0</v>
      </c>
      <c r="D16" s="466">
        <v>0</v>
      </c>
      <c r="E16" s="466">
        <v>0</v>
      </c>
      <c r="F16" s="466">
        <v>0</v>
      </c>
      <c r="G16" s="466">
        <v>0</v>
      </c>
      <c r="H16" s="466">
        <v>0</v>
      </c>
      <c r="I16" s="467">
        <v>0</v>
      </c>
      <c r="J16" s="467">
        <v>0</v>
      </c>
      <c r="K16" s="1693">
        <f t="shared" si="0"/>
        <v>0</v>
      </c>
      <c r="L16" s="466">
        <v>0</v>
      </c>
    </row>
    <row r="17" spans="1:12" x14ac:dyDescent="0.2">
      <c r="A17" s="1526" t="s">
        <v>748</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1148</v>
      </c>
      <c r="B18" s="615">
        <v>1800</v>
      </c>
      <c r="C18" s="466">
        <v>0</v>
      </c>
      <c r="D18" s="466">
        <v>0</v>
      </c>
      <c r="E18" s="466">
        <v>0</v>
      </c>
      <c r="F18" s="466">
        <v>0</v>
      </c>
      <c r="G18" s="466">
        <v>0</v>
      </c>
      <c r="H18" s="466">
        <v>0</v>
      </c>
      <c r="I18" s="467">
        <v>0</v>
      </c>
      <c r="J18" s="467">
        <v>0</v>
      </c>
      <c r="K18" s="1693">
        <f t="shared" si="0"/>
        <v>0</v>
      </c>
      <c r="L18" s="466">
        <v>0</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0</v>
      </c>
      <c r="I21" s="617"/>
      <c r="J21" s="477"/>
      <c r="K21" s="1693">
        <f t="shared" si="0"/>
        <v>0</v>
      </c>
      <c r="L21" s="471">
        <v>0</v>
      </c>
    </row>
    <row r="22" spans="1:12" x14ac:dyDescent="0.2">
      <c r="A22" s="1527" t="s">
        <v>764</v>
      </c>
      <c r="B22" s="603" t="s">
        <v>751</v>
      </c>
      <c r="C22" s="477"/>
      <c r="D22" s="477"/>
      <c r="E22" s="477"/>
      <c r="F22" s="477"/>
      <c r="G22" s="477"/>
      <c r="H22" s="474">
        <v>0</v>
      </c>
      <c r="I22" s="617"/>
      <c r="J22" s="477"/>
      <c r="K22" s="1693">
        <f t="shared" si="0"/>
        <v>0</v>
      </c>
      <c r="L22" s="471">
        <v>0</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0</v>
      </c>
      <c r="I29" s="617"/>
      <c r="J29" s="477"/>
      <c r="K29" s="1693">
        <f t="shared" si="0"/>
        <v>0</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1766</v>
      </c>
      <c r="B33" s="1691" t="s">
        <v>591</v>
      </c>
      <c r="C33" s="1692">
        <f>SUM(C5:C32)</f>
        <v>2677081</v>
      </c>
      <c r="D33" s="1692">
        <f t="shared" ref="D33:L33" si="1">SUM(D5:D32)</f>
        <v>999529</v>
      </c>
      <c r="E33" s="1692">
        <f t="shared" si="1"/>
        <v>723843</v>
      </c>
      <c r="F33" s="1692">
        <f t="shared" si="1"/>
        <v>27074</v>
      </c>
      <c r="G33" s="1692">
        <f t="shared" si="1"/>
        <v>1740</v>
      </c>
      <c r="H33" s="1692">
        <f t="shared" si="1"/>
        <v>746</v>
      </c>
      <c r="I33" s="1692">
        <f t="shared" si="1"/>
        <v>847</v>
      </c>
      <c r="J33" s="1692">
        <f t="shared" si="1"/>
        <v>0</v>
      </c>
      <c r="K33" s="1692">
        <f t="shared" si="1"/>
        <v>4430860</v>
      </c>
      <c r="L33" s="1692">
        <f t="shared" si="1"/>
        <v>4157903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0</v>
      </c>
      <c r="D36" s="481">
        <v>0</v>
      </c>
      <c r="E36" s="481">
        <v>0</v>
      </c>
      <c r="F36" s="481">
        <v>0</v>
      </c>
      <c r="G36" s="481">
        <v>0</v>
      </c>
      <c r="H36" s="481">
        <v>0</v>
      </c>
      <c r="I36" s="467">
        <v>0</v>
      </c>
      <c r="J36" s="467">
        <v>0</v>
      </c>
      <c r="K36" s="1693">
        <f t="shared" ref="K36:K41" si="2">SUM(C36:J36)</f>
        <v>0</v>
      </c>
      <c r="L36" s="466">
        <v>0</v>
      </c>
    </row>
    <row r="37" spans="1:14" x14ac:dyDescent="0.2">
      <c r="A37" s="1526" t="s">
        <v>1151</v>
      </c>
      <c r="B37" s="615">
        <v>2120</v>
      </c>
      <c r="C37" s="466">
        <v>101216</v>
      </c>
      <c r="D37" s="466">
        <v>19059</v>
      </c>
      <c r="E37" s="466">
        <v>24865</v>
      </c>
      <c r="F37" s="466">
        <v>0</v>
      </c>
      <c r="G37" s="466">
        <v>0</v>
      </c>
      <c r="H37" s="466">
        <v>0</v>
      </c>
      <c r="I37" s="467">
        <v>0</v>
      </c>
      <c r="J37" s="467">
        <v>0</v>
      </c>
      <c r="K37" s="1693">
        <f t="shared" si="2"/>
        <v>145140</v>
      </c>
      <c r="L37" s="466">
        <v>217367</v>
      </c>
    </row>
    <row r="38" spans="1:14" x14ac:dyDescent="0.2">
      <c r="A38" s="1526" t="s">
        <v>207</v>
      </c>
      <c r="B38" s="615">
        <v>2130</v>
      </c>
      <c r="C38" s="466">
        <v>6609112</v>
      </c>
      <c r="D38" s="466">
        <v>2152870</v>
      </c>
      <c r="E38" s="466">
        <v>1893705</v>
      </c>
      <c r="F38" s="466">
        <v>37288</v>
      </c>
      <c r="G38" s="466">
        <v>0</v>
      </c>
      <c r="H38" s="466">
        <v>225</v>
      </c>
      <c r="I38" s="467">
        <v>0</v>
      </c>
      <c r="J38" s="467">
        <v>0</v>
      </c>
      <c r="K38" s="1693">
        <f t="shared" si="2"/>
        <v>10693200</v>
      </c>
      <c r="L38" s="466">
        <v>10723387</v>
      </c>
    </row>
    <row r="39" spans="1:14" x14ac:dyDescent="0.2">
      <c r="A39" s="1526" t="s">
        <v>208</v>
      </c>
      <c r="B39" s="615">
        <v>2140</v>
      </c>
      <c r="C39" s="466">
        <v>0</v>
      </c>
      <c r="D39" s="466">
        <v>0</v>
      </c>
      <c r="E39" s="466">
        <v>6478</v>
      </c>
      <c r="F39" s="466">
        <v>0</v>
      </c>
      <c r="G39" s="466">
        <v>0</v>
      </c>
      <c r="H39" s="466">
        <v>0</v>
      </c>
      <c r="I39" s="467">
        <v>0</v>
      </c>
      <c r="J39" s="467">
        <v>0</v>
      </c>
      <c r="K39" s="1693">
        <f t="shared" si="2"/>
        <v>6478</v>
      </c>
      <c r="L39" s="466">
        <v>18000</v>
      </c>
    </row>
    <row r="40" spans="1:14" x14ac:dyDescent="0.2">
      <c r="A40" s="1526" t="s">
        <v>209</v>
      </c>
      <c r="B40" s="615">
        <v>2150</v>
      </c>
      <c r="C40" s="466">
        <v>495992</v>
      </c>
      <c r="D40" s="466">
        <v>136318</v>
      </c>
      <c r="E40" s="466">
        <v>789075</v>
      </c>
      <c r="F40" s="466">
        <v>10762</v>
      </c>
      <c r="G40" s="466">
        <v>24544</v>
      </c>
      <c r="H40" s="466">
        <v>513</v>
      </c>
      <c r="I40" s="467">
        <v>198916</v>
      </c>
      <c r="J40" s="467">
        <v>0</v>
      </c>
      <c r="K40" s="1693">
        <f t="shared" si="2"/>
        <v>1656120</v>
      </c>
      <c r="L40" s="466">
        <v>1592259</v>
      </c>
    </row>
    <row r="41" spans="1:14" x14ac:dyDescent="0.2">
      <c r="A41" s="1526" t="s">
        <v>1767</v>
      </c>
      <c r="B41" s="615">
        <v>2190</v>
      </c>
      <c r="C41" s="466">
        <v>0</v>
      </c>
      <c r="D41" s="466">
        <v>0</v>
      </c>
      <c r="E41" s="466">
        <v>0</v>
      </c>
      <c r="F41" s="466">
        <v>0</v>
      </c>
      <c r="G41" s="466">
        <v>0</v>
      </c>
      <c r="H41" s="466">
        <v>0</v>
      </c>
      <c r="I41" s="467">
        <v>0</v>
      </c>
      <c r="J41" s="467">
        <v>0</v>
      </c>
      <c r="K41" s="1693">
        <f t="shared" si="2"/>
        <v>0</v>
      </c>
      <c r="L41" s="466">
        <v>0</v>
      </c>
    </row>
    <row r="42" spans="1:14" ht="12.75" customHeight="1" thickBot="1" x14ac:dyDescent="0.25">
      <c r="A42" s="1690" t="s">
        <v>581</v>
      </c>
      <c r="B42" s="1691" t="s">
        <v>740</v>
      </c>
      <c r="C42" s="1692">
        <f>SUM(C36:C41)</f>
        <v>7206320</v>
      </c>
      <c r="D42" s="1692">
        <f t="shared" ref="D42:L42" si="3">SUM(D36:D41)</f>
        <v>2308247</v>
      </c>
      <c r="E42" s="1692">
        <f t="shared" si="3"/>
        <v>2714123</v>
      </c>
      <c r="F42" s="1692">
        <f t="shared" si="3"/>
        <v>48050</v>
      </c>
      <c r="G42" s="1692">
        <f t="shared" si="3"/>
        <v>24544</v>
      </c>
      <c r="H42" s="1692">
        <f t="shared" si="3"/>
        <v>738</v>
      </c>
      <c r="I42" s="1692">
        <f t="shared" si="3"/>
        <v>198916</v>
      </c>
      <c r="J42" s="1692">
        <f t="shared" si="3"/>
        <v>0</v>
      </c>
      <c r="K42" s="1692">
        <f t="shared" si="3"/>
        <v>12500938</v>
      </c>
      <c r="L42" s="1692">
        <f t="shared" si="3"/>
        <v>12551013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0</v>
      </c>
      <c r="D44" s="481">
        <v>0</v>
      </c>
      <c r="E44" s="481">
        <v>0</v>
      </c>
      <c r="F44" s="481">
        <v>0</v>
      </c>
      <c r="G44" s="481">
        <v>0</v>
      </c>
      <c r="H44" s="481">
        <v>0</v>
      </c>
      <c r="I44" s="467">
        <v>0</v>
      </c>
      <c r="J44" s="467">
        <v>0</v>
      </c>
      <c r="K44" s="1694">
        <f>SUM(C44:J44)</f>
        <v>0</v>
      </c>
      <c r="L44" s="481">
        <v>0</v>
      </c>
    </row>
    <row r="45" spans="1:14" x14ac:dyDescent="0.2">
      <c r="A45" s="1526" t="s">
        <v>869</v>
      </c>
      <c r="B45" s="615">
        <v>2220</v>
      </c>
      <c r="C45" s="466">
        <v>0</v>
      </c>
      <c r="D45" s="466">
        <v>0</v>
      </c>
      <c r="E45" s="466">
        <v>0</v>
      </c>
      <c r="F45" s="466">
        <v>0</v>
      </c>
      <c r="G45" s="466">
        <v>0</v>
      </c>
      <c r="H45" s="466">
        <v>0</v>
      </c>
      <c r="I45" s="467">
        <v>0</v>
      </c>
      <c r="J45" s="467">
        <v>0</v>
      </c>
      <c r="K45" s="1694">
        <f>SUM(C45:J45)</f>
        <v>0</v>
      </c>
      <c r="L45" s="466">
        <v>0</v>
      </c>
    </row>
    <row r="46" spans="1:14" x14ac:dyDescent="0.2">
      <c r="A46" s="1526" t="s">
        <v>870</v>
      </c>
      <c r="B46" s="615">
        <v>2230</v>
      </c>
      <c r="C46" s="466">
        <v>0</v>
      </c>
      <c r="D46" s="466">
        <v>0</v>
      </c>
      <c r="E46" s="466">
        <v>0</v>
      </c>
      <c r="F46" s="466">
        <v>0</v>
      </c>
      <c r="G46" s="466">
        <v>0</v>
      </c>
      <c r="H46" s="466">
        <v>0</v>
      </c>
      <c r="I46" s="467">
        <v>0</v>
      </c>
      <c r="J46" s="467">
        <v>0</v>
      </c>
      <c r="K46" s="1694">
        <f>SUM(C46:J46)</f>
        <v>0</v>
      </c>
      <c r="L46" s="466">
        <v>0</v>
      </c>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0</v>
      </c>
      <c r="D49" s="481">
        <v>0</v>
      </c>
      <c r="E49" s="481">
        <v>2272</v>
      </c>
      <c r="F49" s="481">
        <v>0</v>
      </c>
      <c r="G49" s="481">
        <v>0</v>
      </c>
      <c r="H49" s="481">
        <v>0</v>
      </c>
      <c r="I49" s="467">
        <v>0</v>
      </c>
      <c r="J49" s="467">
        <v>0</v>
      </c>
      <c r="K49" s="1694">
        <f>SUM(C49:J49)</f>
        <v>2272</v>
      </c>
      <c r="L49" s="481">
        <v>17796</v>
      </c>
    </row>
    <row r="50" spans="1:14" x14ac:dyDescent="0.2">
      <c r="A50" s="1526" t="s">
        <v>872</v>
      </c>
      <c r="B50" s="615">
        <v>2320</v>
      </c>
      <c r="C50" s="466">
        <v>1066469</v>
      </c>
      <c r="D50" s="466">
        <v>343582</v>
      </c>
      <c r="E50" s="466">
        <v>234505</v>
      </c>
      <c r="F50" s="466">
        <v>5369</v>
      </c>
      <c r="G50" s="466">
        <v>0</v>
      </c>
      <c r="H50" s="466">
        <v>1576</v>
      </c>
      <c r="I50" s="467">
        <v>0</v>
      </c>
      <c r="J50" s="467">
        <v>0</v>
      </c>
      <c r="K50" s="1694">
        <f>SUM(C50:J50)</f>
        <v>1651501</v>
      </c>
      <c r="L50" s="466">
        <v>1826108</v>
      </c>
    </row>
    <row r="51" spans="1:14" x14ac:dyDescent="0.2">
      <c r="A51" s="1526" t="s">
        <v>44</v>
      </c>
      <c r="B51" s="615">
        <v>2330</v>
      </c>
      <c r="C51" s="466">
        <v>328567</v>
      </c>
      <c r="D51" s="466">
        <v>40481</v>
      </c>
      <c r="E51" s="466">
        <v>28340</v>
      </c>
      <c r="F51" s="466">
        <v>1257</v>
      </c>
      <c r="G51" s="466">
        <v>0</v>
      </c>
      <c r="H51" s="466">
        <v>610</v>
      </c>
      <c r="I51" s="467">
        <v>0</v>
      </c>
      <c r="J51" s="467">
        <v>0</v>
      </c>
      <c r="K51" s="1694">
        <f>SUM(C51:J51)</f>
        <v>399255</v>
      </c>
      <c r="L51" s="466">
        <v>411857</v>
      </c>
    </row>
    <row r="52" spans="1:14" ht="22.5" x14ac:dyDescent="0.2">
      <c r="A52" s="1527" t="s">
        <v>316</v>
      </c>
      <c r="B52" s="628" t="s">
        <v>384</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741</v>
      </c>
      <c r="B53" s="1691" t="s">
        <v>33</v>
      </c>
      <c r="C53" s="1692">
        <f>SUM(C49:C52)</f>
        <v>1395036</v>
      </c>
      <c r="D53" s="1692">
        <f t="shared" ref="D53:L53" si="5">SUM(D49:D52)</f>
        <v>384063</v>
      </c>
      <c r="E53" s="1692">
        <f t="shared" si="5"/>
        <v>265117</v>
      </c>
      <c r="F53" s="1692">
        <f t="shared" si="5"/>
        <v>6626</v>
      </c>
      <c r="G53" s="1692">
        <f t="shared" si="5"/>
        <v>0</v>
      </c>
      <c r="H53" s="1692">
        <f t="shared" si="5"/>
        <v>2186</v>
      </c>
      <c r="I53" s="1692">
        <f t="shared" si="5"/>
        <v>0</v>
      </c>
      <c r="J53" s="1692">
        <f t="shared" si="5"/>
        <v>0</v>
      </c>
      <c r="K53" s="1692">
        <f t="shared" si="5"/>
        <v>2053028</v>
      </c>
      <c r="L53" s="1692">
        <f t="shared" si="5"/>
        <v>2255761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0</v>
      </c>
      <c r="D55" s="481">
        <v>0</v>
      </c>
      <c r="E55" s="481">
        <v>0</v>
      </c>
      <c r="F55" s="481">
        <v>0</v>
      </c>
      <c r="G55" s="481">
        <v>0</v>
      </c>
      <c r="H55" s="481">
        <v>0</v>
      </c>
      <c r="I55" s="467">
        <v>0</v>
      </c>
      <c r="J55" s="467">
        <v>0</v>
      </c>
      <c r="K55" s="1694">
        <f>SUM(C55:J55)</f>
        <v>0</v>
      </c>
      <c r="L55" s="481">
        <v>0</v>
      </c>
    </row>
    <row r="56" spans="1:14" ht="12.75" customHeight="1" x14ac:dyDescent="0.2">
      <c r="A56" s="1530" t="s">
        <v>394</v>
      </c>
      <c r="B56" s="629">
        <v>2490</v>
      </c>
      <c r="C56" s="466">
        <v>0</v>
      </c>
      <c r="D56" s="466">
        <v>0</v>
      </c>
      <c r="E56" s="466">
        <v>0</v>
      </c>
      <c r="F56" s="466">
        <v>0</v>
      </c>
      <c r="G56" s="466">
        <v>0</v>
      </c>
      <c r="H56" s="466">
        <v>0</v>
      </c>
      <c r="I56" s="467">
        <v>0</v>
      </c>
      <c r="J56" s="467">
        <v>0</v>
      </c>
      <c r="K56" s="1694">
        <f>SUM(C56:J56)</f>
        <v>0</v>
      </c>
      <c r="L56" s="466">
        <v>0</v>
      </c>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0</v>
      </c>
      <c r="D59" s="481">
        <v>0</v>
      </c>
      <c r="E59" s="481">
        <v>0</v>
      </c>
      <c r="F59" s="481">
        <v>0</v>
      </c>
      <c r="G59" s="481">
        <v>0</v>
      </c>
      <c r="H59" s="481">
        <v>0</v>
      </c>
      <c r="I59" s="467">
        <v>0</v>
      </c>
      <c r="J59" s="467">
        <v>0</v>
      </c>
      <c r="K59" s="1694">
        <f t="shared" ref="K59:K64" si="7">SUM(C59:J59)</f>
        <v>0</v>
      </c>
      <c r="L59" s="481">
        <v>0</v>
      </c>
      <c r="M59" s="610"/>
      <c r="N59" s="610"/>
    </row>
    <row r="60" spans="1:14" s="343" customFormat="1" x14ac:dyDescent="0.2">
      <c r="A60" s="1526" t="s">
        <v>483</v>
      </c>
      <c r="B60" s="615">
        <v>2520</v>
      </c>
      <c r="C60" s="466">
        <v>217790</v>
      </c>
      <c r="D60" s="466">
        <v>73347</v>
      </c>
      <c r="E60" s="466">
        <v>44829</v>
      </c>
      <c r="F60" s="466">
        <v>69052</v>
      </c>
      <c r="G60" s="466">
        <v>0</v>
      </c>
      <c r="H60" s="466">
        <v>340</v>
      </c>
      <c r="I60" s="467">
        <v>0</v>
      </c>
      <c r="J60" s="467">
        <v>0</v>
      </c>
      <c r="K60" s="1694">
        <f t="shared" si="7"/>
        <v>405358</v>
      </c>
      <c r="L60" s="466">
        <v>358938</v>
      </c>
      <c r="M60" s="610"/>
      <c r="N60" s="610"/>
    </row>
    <row r="61" spans="1:14" s="343" customFormat="1" x14ac:dyDescent="0.2">
      <c r="A61" s="1526" t="s">
        <v>206</v>
      </c>
      <c r="B61" s="615">
        <v>2540</v>
      </c>
      <c r="C61" s="466">
        <v>0</v>
      </c>
      <c r="D61" s="466">
        <v>0</v>
      </c>
      <c r="E61" s="466">
        <v>492290</v>
      </c>
      <c r="F61" s="466">
        <v>58131</v>
      </c>
      <c r="G61" s="466">
        <v>7912</v>
      </c>
      <c r="H61" s="466">
        <v>0</v>
      </c>
      <c r="I61" s="467">
        <v>8579</v>
      </c>
      <c r="J61" s="467">
        <v>0</v>
      </c>
      <c r="K61" s="1694">
        <f t="shared" si="7"/>
        <v>566912</v>
      </c>
      <c r="L61" s="466">
        <v>806666</v>
      </c>
      <c r="M61" s="610"/>
      <c r="N61" s="610"/>
    </row>
    <row r="62" spans="1:14" s="343" customFormat="1" x14ac:dyDescent="0.2">
      <c r="A62" s="1526" t="s">
        <v>1010</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0</v>
      </c>
      <c r="D63" s="466">
        <v>0</v>
      </c>
      <c r="E63" s="466">
        <v>0</v>
      </c>
      <c r="F63" s="466">
        <v>0</v>
      </c>
      <c r="G63" s="466">
        <v>0</v>
      </c>
      <c r="H63" s="466">
        <v>0</v>
      </c>
      <c r="I63" s="467">
        <v>0</v>
      </c>
      <c r="J63" s="467">
        <v>0</v>
      </c>
      <c r="K63" s="1694">
        <f t="shared" si="7"/>
        <v>0</v>
      </c>
      <c r="L63" s="466">
        <v>0</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75" customHeight="1" thickBot="1" x14ac:dyDescent="0.25">
      <c r="A65" s="1690" t="s">
        <v>743</v>
      </c>
      <c r="B65" s="1691" t="s">
        <v>35</v>
      </c>
      <c r="C65" s="1692">
        <f>SUM(C59:C64)</f>
        <v>217790</v>
      </c>
      <c r="D65" s="1692">
        <f t="shared" ref="D65:L65" si="8">SUM(D59:D64)</f>
        <v>73347</v>
      </c>
      <c r="E65" s="1692">
        <f t="shared" si="8"/>
        <v>537119</v>
      </c>
      <c r="F65" s="1692">
        <f t="shared" si="8"/>
        <v>127183</v>
      </c>
      <c r="G65" s="1692">
        <f t="shared" si="8"/>
        <v>7912</v>
      </c>
      <c r="H65" s="1692">
        <f t="shared" si="8"/>
        <v>340</v>
      </c>
      <c r="I65" s="1692">
        <f t="shared" si="8"/>
        <v>8579</v>
      </c>
      <c r="J65" s="1692">
        <f t="shared" si="8"/>
        <v>0</v>
      </c>
      <c r="K65" s="1692">
        <f t="shared" si="8"/>
        <v>972270</v>
      </c>
      <c r="L65" s="1692">
        <f t="shared" si="8"/>
        <v>1165604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628</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1121</v>
      </c>
      <c r="B69" s="615">
        <v>2630</v>
      </c>
      <c r="C69" s="466">
        <v>0</v>
      </c>
      <c r="D69" s="466">
        <v>0</v>
      </c>
      <c r="E69" s="466">
        <v>0</v>
      </c>
      <c r="F69" s="466">
        <v>0</v>
      </c>
      <c r="G69" s="466">
        <v>0</v>
      </c>
      <c r="H69" s="466">
        <v>0</v>
      </c>
      <c r="I69" s="467">
        <v>0</v>
      </c>
      <c r="J69" s="467">
        <v>0</v>
      </c>
      <c r="K69" s="1694">
        <f>SUM(C69:J69)</f>
        <v>0</v>
      </c>
      <c r="L69" s="466">
        <v>0</v>
      </c>
      <c r="M69" s="610"/>
      <c r="N69" s="610"/>
    </row>
    <row r="70" spans="1:14" s="343" customFormat="1" x14ac:dyDescent="0.2">
      <c r="A70" s="1526" t="s">
        <v>423</v>
      </c>
      <c r="B70" s="615">
        <v>2640</v>
      </c>
      <c r="C70" s="466">
        <v>0</v>
      </c>
      <c r="D70" s="466">
        <v>0</v>
      </c>
      <c r="E70" s="466">
        <v>0</v>
      </c>
      <c r="F70" s="466">
        <v>0</v>
      </c>
      <c r="G70" s="466">
        <v>0</v>
      </c>
      <c r="H70" s="466">
        <v>0</v>
      </c>
      <c r="I70" s="467">
        <v>0</v>
      </c>
      <c r="J70" s="467">
        <v>0</v>
      </c>
      <c r="K70" s="1694">
        <f>SUM(C70:J70)</f>
        <v>0</v>
      </c>
      <c r="L70" s="466">
        <v>0</v>
      </c>
      <c r="M70" s="610"/>
      <c r="N70" s="610"/>
    </row>
    <row r="71" spans="1:14" s="343" customFormat="1" x14ac:dyDescent="0.2">
      <c r="A71" s="1526" t="s">
        <v>424</v>
      </c>
      <c r="B71" s="615">
        <v>2660</v>
      </c>
      <c r="C71" s="466">
        <v>0</v>
      </c>
      <c r="D71" s="466">
        <v>0</v>
      </c>
      <c r="E71" s="466">
        <v>0</v>
      </c>
      <c r="F71" s="466">
        <v>0</v>
      </c>
      <c r="G71" s="466">
        <v>0</v>
      </c>
      <c r="H71" s="466">
        <v>0</v>
      </c>
      <c r="I71" s="467">
        <v>0</v>
      </c>
      <c r="J71" s="467">
        <v>0</v>
      </c>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v>0</v>
      </c>
      <c r="D73" s="573">
        <v>0</v>
      </c>
      <c r="E73" s="573">
        <v>0</v>
      </c>
      <c r="F73" s="573">
        <v>0</v>
      </c>
      <c r="G73" s="573">
        <v>0</v>
      </c>
      <c r="H73" s="573">
        <v>0</v>
      </c>
      <c r="I73" s="531">
        <v>0</v>
      </c>
      <c r="J73" s="531">
        <v>0</v>
      </c>
      <c r="K73" s="1692">
        <f>SUM(C73:J73)</f>
        <v>0</v>
      </c>
      <c r="L73" s="576">
        <v>0</v>
      </c>
      <c r="M73" s="610"/>
      <c r="N73" s="610"/>
    </row>
    <row r="74" spans="1:14" ht="12.75" customHeight="1" thickTop="1" thickBot="1" x14ac:dyDescent="0.25">
      <c r="A74" s="1690" t="s">
        <v>865</v>
      </c>
      <c r="B74" s="1698">
        <v>2000</v>
      </c>
      <c r="C74" s="1699">
        <f>SUM(C42,C47,C53,C57,C65,C72,C73)</f>
        <v>8819146</v>
      </c>
      <c r="D74" s="1699">
        <f t="shared" ref="D74:K74" si="10">SUM(D42,D47,D53,D57,D65,D72,D73)</f>
        <v>2765657</v>
      </c>
      <c r="E74" s="1699">
        <f t="shared" si="10"/>
        <v>3516359</v>
      </c>
      <c r="F74" s="1699">
        <f t="shared" si="10"/>
        <v>181859</v>
      </c>
      <c r="G74" s="1699">
        <f t="shared" si="10"/>
        <v>32456</v>
      </c>
      <c r="H74" s="1699">
        <f t="shared" si="10"/>
        <v>3264</v>
      </c>
      <c r="I74" s="1699">
        <f t="shared" si="10"/>
        <v>207495</v>
      </c>
      <c r="J74" s="1699">
        <f t="shared" si="10"/>
        <v>0</v>
      </c>
      <c r="K74" s="1699">
        <f t="shared" si="10"/>
        <v>15526236</v>
      </c>
      <c r="L74" s="1699">
        <f>SUM(L42,L47,L53,L57,L65,L72,L73)</f>
        <v>15972378</v>
      </c>
    </row>
    <row r="75" spans="1:14" s="259" customFormat="1" ht="15.75" customHeight="1" thickTop="1" thickBot="1" x14ac:dyDescent="0.25">
      <c r="A75" s="1632" t="s">
        <v>49</v>
      </c>
      <c r="B75" s="1633" t="s">
        <v>596</v>
      </c>
      <c r="C75" s="573">
        <v>0</v>
      </c>
      <c r="D75" s="573">
        <v>0</v>
      </c>
      <c r="E75" s="573">
        <v>1936</v>
      </c>
      <c r="F75" s="573">
        <v>0</v>
      </c>
      <c r="G75" s="573">
        <v>0</v>
      </c>
      <c r="H75" s="573">
        <v>0</v>
      </c>
      <c r="I75" s="531">
        <v>0</v>
      </c>
      <c r="J75" s="531">
        <v>0</v>
      </c>
      <c r="K75" s="1692">
        <f>SUM(C75:J75)</f>
        <v>1936</v>
      </c>
      <c r="L75" s="576">
        <v>4000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3">
        <f t="shared" ref="K78:K83" si="11">SUM(C78:J78)</f>
        <v>0</v>
      </c>
      <c r="L78" s="481">
        <v>0</v>
      </c>
    </row>
    <row r="79" spans="1:14" x14ac:dyDescent="0.2">
      <c r="A79" s="1526" t="s">
        <v>322</v>
      </c>
      <c r="B79" s="615">
        <v>4120</v>
      </c>
      <c r="C79" s="617"/>
      <c r="D79" s="617"/>
      <c r="E79" s="466">
        <v>0</v>
      </c>
      <c r="F79" s="617"/>
      <c r="G79" s="617"/>
      <c r="H79" s="466">
        <v>0</v>
      </c>
      <c r="I79" s="477"/>
      <c r="J79" s="477"/>
      <c r="K79" s="1693">
        <f t="shared" si="11"/>
        <v>0</v>
      </c>
      <c r="L79" s="466">
        <v>0</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0</v>
      </c>
      <c r="F83" s="617"/>
      <c r="G83" s="617"/>
      <c r="H83" s="466">
        <v>0</v>
      </c>
      <c r="I83" s="477"/>
      <c r="J83" s="477"/>
      <c r="K83" s="1693">
        <f t="shared" si="11"/>
        <v>0</v>
      </c>
      <c r="L83" s="466">
        <v>0</v>
      </c>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723</v>
      </c>
      <c r="B86" s="638">
        <v>4220</v>
      </c>
      <c r="C86" s="617"/>
      <c r="D86" s="617"/>
      <c r="E86" s="639"/>
      <c r="F86" s="617"/>
      <c r="G86" s="617"/>
      <c r="H86" s="467">
        <v>0</v>
      </c>
      <c r="I86" s="477"/>
      <c r="J86" s="477"/>
      <c r="K86" s="1699">
        <f t="shared" ref="K86:K98" si="12">H86</f>
        <v>0</v>
      </c>
      <c r="L86" s="530">
        <v>0</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0</v>
      </c>
      <c r="I88" s="477"/>
      <c r="J88" s="477"/>
      <c r="K88" s="1699">
        <f t="shared" si="12"/>
        <v>0</v>
      </c>
      <c r="L88" s="530">
        <v>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v>0</v>
      </c>
      <c r="I93" s="477"/>
      <c r="J93" s="477"/>
      <c r="K93" s="1699">
        <f t="shared" si="12"/>
        <v>0</v>
      </c>
      <c r="L93" s="532">
        <v>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0</v>
      </c>
    </row>
    <row r="102" spans="1:14" ht="12.75" customHeight="1" thickTop="1" thickBot="1" x14ac:dyDescent="0.25">
      <c r="A102" s="1690" t="s">
        <v>1567</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11496227</v>
      </c>
      <c r="D114" s="1692">
        <f t="shared" ref="D114:K114" si="13">SUM(D33,D74,D75,D102,D112,D113)</f>
        <v>3765186</v>
      </c>
      <c r="E114" s="1692">
        <f t="shared" si="13"/>
        <v>4242138</v>
      </c>
      <c r="F114" s="1692">
        <f t="shared" si="13"/>
        <v>208933</v>
      </c>
      <c r="G114" s="1692">
        <f t="shared" si="13"/>
        <v>34196</v>
      </c>
      <c r="H114" s="1692">
        <f>SUM(H33,H74,H75,H102,H112,H113)</f>
        <v>4010</v>
      </c>
      <c r="I114" s="1692">
        <f t="shared" si="13"/>
        <v>208342</v>
      </c>
      <c r="J114" s="1692">
        <f t="shared" si="13"/>
        <v>0</v>
      </c>
      <c r="K114" s="1692">
        <f t="shared" si="13"/>
        <v>19959032</v>
      </c>
      <c r="L114" s="1692">
        <f>SUM(L33,L74,L75,L102,L112,L113)</f>
        <v>20134281</v>
      </c>
    </row>
    <row r="115" spans="1:14" ht="13.5" thickTop="1" x14ac:dyDescent="0.2">
      <c r="A115" s="2198" t="s">
        <v>1053</v>
      </c>
      <c r="B115" s="2199"/>
      <c r="C115" s="619"/>
      <c r="D115" s="619"/>
      <c r="E115" s="619"/>
      <c r="F115" s="619"/>
      <c r="G115" s="619"/>
      <c r="H115" s="619"/>
      <c r="I115" s="619"/>
      <c r="J115" s="619"/>
      <c r="K115" s="1706">
        <f>'Revenues 9-14'!C275-'Expenditures 15-22'!K114</f>
        <v>198215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1" t="s">
        <v>1240</v>
      </c>
      <c r="B152" s="2192"/>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1768</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8" t="s">
        <v>1053</v>
      </c>
      <c r="B175" s="2199"/>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98" t="s">
        <v>1053</v>
      </c>
      <c r="B211" s="2199"/>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1907</v>
      </c>
      <c r="B249" s="684" t="s">
        <v>300</v>
      </c>
      <c r="C249" s="617"/>
      <c r="D249" s="474"/>
      <c r="E249" s="617"/>
      <c r="F249" s="617"/>
      <c r="G249" s="617"/>
      <c r="H249" s="617"/>
      <c r="I249" s="617"/>
      <c r="J249" s="617"/>
      <c r="K249" s="1694">
        <f t="shared" si="21"/>
        <v>0</v>
      </c>
      <c r="L249" s="466"/>
    </row>
    <row r="250" spans="1:12" x14ac:dyDescent="0.2">
      <c r="A250" s="1527" t="s">
        <v>1908</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98" t="s">
        <v>1053</v>
      </c>
      <c r="B296" s="2199"/>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4" t="s">
        <v>1053</v>
      </c>
      <c r="B343" s="2185"/>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8" t="s">
        <v>1053</v>
      </c>
      <c r="B368" s="2199"/>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7831C25A-62A1-4F95-A0F4-2351CFD03520}" scale="110" colorId="8" showGridLines="0">
      <pane ySplit="2" topLeftCell="A3" activePane="bottomLeft" state="frozen"/>
      <selection pane="bottomLeft" activeCell="A3" sqref="A3:B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C1892CE2-415D-4E9F-AAD0-39D26D2D88C5}" scale="110" colorId="8" showGridLines="0">
      <pane ySplit="2" topLeftCell="A42" activePane="bottomLeft" state="frozen"/>
      <selection pane="bottomLeft" activeCell="L120" sqref="L120"/>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1"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1DDDFCAF-1D97-4633-8E1B-F642E3C65DC0}" scale="110" colorId="8" showGridLines="0">
      <pane ySplit="2" topLeftCell="A3" activePane="bottomLeft" state="frozen"/>
      <selection pane="bottomLeft" activeCell="A3" sqref="A3:B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8"/>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1904</v>
      </c>
      <c r="B2" s="1550" t="s">
        <v>2036</v>
      </c>
      <c r="C2" s="715" t="s">
        <v>1909</v>
      </c>
      <c r="D2" s="715" t="s">
        <v>1910</v>
      </c>
      <c r="E2" s="715" t="s">
        <v>1911</v>
      </c>
      <c r="F2" s="715" t="s">
        <v>1912</v>
      </c>
    </row>
    <row r="3" spans="1:6" ht="12" customHeight="1" x14ac:dyDescent="0.2">
      <c r="A3" s="2201"/>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7831C25A-62A1-4F95-A0F4-2351CFD03520}" scale="110" colorId="8" showGridLines="0">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C1892CE2-415D-4E9F-AAD0-39D26D2D88C5}"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selection activeCell="F3" sqref="F3"/>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 guid="{1DDDFCAF-1D97-4633-8E1B-F642E3C65DC0}" scale="110" colorId="8" showGridLines="0">
      <pageMargins left="0.25" right="0.15" top="1.65" bottom="0.52" header="0.44" footer="0.17"/>
      <printOptions headings="1"/>
      <pageSetup firstPageNumber="23" orientation="landscape" useFirstPageNumber="1" r:id="rId7"/>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8"/>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1904</v>
      </c>
      <c r="B2" s="2216"/>
      <c r="C2" s="1907" t="s">
        <v>2037</v>
      </c>
      <c r="D2" s="724" t="s">
        <v>2044</v>
      </c>
      <c r="E2" s="724" t="s">
        <v>2045</v>
      </c>
      <c r="F2" s="1907" t="s">
        <v>2038</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8" t="s">
        <v>604</v>
      </c>
      <c r="D30" s="1908" t="s">
        <v>1771</v>
      </c>
      <c r="E30" s="1908" t="s">
        <v>2039</v>
      </c>
      <c r="F30" s="1908" t="s">
        <v>2040</v>
      </c>
      <c r="G30" s="1908" t="s">
        <v>2043</v>
      </c>
      <c r="H30" s="1908" t="s">
        <v>2041</v>
      </c>
      <c r="I30" s="1908" t="s">
        <v>2042</v>
      </c>
      <c r="J30" s="1909"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7831C25A-62A1-4F95-A0F4-2351CFD03520}" scale="110" colorId="8" showGridLines="0" fitToPage="1">
      <selection sqref="A1:B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C1892CE2-415D-4E9F-AAD0-39D26D2D88C5}"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fitToPage="1" topLeftCell="A4">
      <selection sqref="A1:B1"/>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 guid="{1DDDFCAF-1D97-4633-8E1B-F642E3C65DC0}" scale="110" colorId="8" showGridLines="0" fitToPage="1">
      <selection sqref="A1:B1"/>
      <pageMargins left="0.25" right="0.15" top="0.4" bottom="0.25" header="0.17" footer="0.1"/>
      <printOptions headings="1"/>
      <pageSetup scale="71" firstPageNumber="24" fitToHeight="0" orientation="landscape" useFirstPageNumber="1" r:id="rId7"/>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8"/>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1775</v>
      </c>
      <c r="B2" s="2235"/>
      <c r="C2" s="2235"/>
      <c r="D2" s="2235"/>
      <c r="E2" s="2236"/>
      <c r="F2" s="762" t="s">
        <v>960</v>
      </c>
      <c r="G2" s="763" t="s">
        <v>1772</v>
      </c>
      <c r="H2" s="763" t="s">
        <v>430</v>
      </c>
      <c r="I2" s="763" t="s">
        <v>1220</v>
      </c>
      <c r="J2" s="763" t="s">
        <v>1918</v>
      </c>
      <c r="K2" s="763" t="s">
        <v>140</v>
      </c>
    </row>
    <row r="3" spans="1:11" x14ac:dyDescent="0.2">
      <c r="A3" s="2237" t="s">
        <v>1697</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1919</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0</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1915</v>
      </c>
      <c r="B19" s="2266"/>
      <c r="C19" s="2266"/>
      <c r="D19" s="2266"/>
      <c r="E19" s="2267"/>
      <c r="F19" s="790" t="s">
        <v>990</v>
      </c>
      <c r="G19" s="783"/>
      <c r="H19" s="783"/>
      <c r="I19" s="783"/>
      <c r="J19" s="766"/>
      <c r="K19" s="796"/>
    </row>
    <row r="20" spans="1:11" x14ac:dyDescent="0.2">
      <c r="A20" s="2245" t="s">
        <v>1920</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1921</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0</v>
      </c>
      <c r="I23" s="1780">
        <f>SUM(I14:I16,I21,I22)</f>
        <v>0</v>
      </c>
      <c r="J23" s="1780">
        <f>SUM(J14:J16,J21,J22)</f>
        <v>0</v>
      </c>
      <c r="K23" s="1780">
        <f>SUM(K14:K16,K21,K22)</f>
        <v>0</v>
      </c>
    </row>
    <row r="24" spans="1:11" ht="14.25" thickTop="1" thickBot="1" x14ac:dyDescent="0.25">
      <c r="A24" s="2252" t="s">
        <v>2025</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3" t="s">
        <v>2035</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7831C25A-62A1-4F95-A0F4-2351CFD03520}" scale="110" colorId="8" showGridLines="0">
      <selection sqref="A1:G1"/>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C1892CE2-415D-4E9F-AAD0-39D26D2D88C5}"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1DDDFCAF-1D97-4633-8E1B-F642E3C65DC0}" scale="110" colorId="8" showGridLines="0">
      <selection sqref="A1:G1"/>
      <pageMargins left="0.35" right="0.17" top="0.57999999999999996" bottom="0.4" header="0.21" footer="0.2"/>
      <printOptions headings="1"/>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8"/>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2034</v>
      </c>
      <c r="B1" s="2271"/>
      <c r="C1" s="2272"/>
      <c r="D1" s="827"/>
      <c r="E1" s="828"/>
      <c r="F1" s="828"/>
      <c r="G1" s="829"/>
      <c r="H1" s="830"/>
      <c r="I1" s="831"/>
      <c r="J1" s="2268"/>
      <c r="K1" s="2269"/>
      <c r="L1" s="2269"/>
    </row>
    <row r="2" spans="1:14" ht="69.75" customHeight="1" x14ac:dyDescent="0.2">
      <c r="A2" s="832" t="s">
        <v>1776</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1123000</v>
      </c>
      <c r="D12" s="845">
        <v>240822</v>
      </c>
      <c r="E12" s="845">
        <v>20377</v>
      </c>
      <c r="F12" s="1782">
        <f>(C12+D12)-E12</f>
        <v>1343445</v>
      </c>
      <c r="G12" s="844">
        <v>10</v>
      </c>
      <c r="H12" s="766">
        <v>433869</v>
      </c>
      <c r="I12" s="766">
        <v>92295</v>
      </c>
      <c r="J12" s="766">
        <v>-17499</v>
      </c>
      <c r="K12" s="1791">
        <f>(H12+I12)-J12</f>
        <v>543663</v>
      </c>
      <c r="L12" s="1791">
        <f>F12-K12</f>
        <v>799782</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1123000</v>
      </c>
      <c r="D16" s="1782">
        <f>SUM(D3,D5:D6,D8:D10,D12:D15)</f>
        <v>240822</v>
      </c>
      <c r="E16" s="1782">
        <f>SUM(E3,E5:E6,E8:E10,E12:E15)</f>
        <v>20377</v>
      </c>
      <c r="F16" s="1782">
        <f>SUM(F3,F5:F6,F8:F10,F12:F15)</f>
        <v>1343445</v>
      </c>
      <c r="G16" s="844"/>
      <c r="H16" s="1782">
        <f>SUM(H3,H6,H8:H10,H12:H14,)</f>
        <v>433869</v>
      </c>
      <c r="I16" s="1782">
        <f>SUM(I3,I6,I8:I10,I12:I14,)</f>
        <v>92295</v>
      </c>
      <c r="J16" s="1782">
        <f>SUM(J3,J6,J8:J10,J12:J14,)</f>
        <v>-17499</v>
      </c>
      <c r="K16" s="1782">
        <f>(H16+I16)-J16</f>
        <v>543663</v>
      </c>
      <c r="L16" s="1782">
        <f>F16-K16</f>
        <v>799782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208342</v>
      </c>
      <c r="G17" s="838">
        <v>10</v>
      </c>
      <c r="H17" s="770"/>
      <c r="I17" s="1791">
        <f>F17/G17</f>
        <v>20834.2</v>
      </c>
      <c r="J17" s="770"/>
      <c r="K17" s="796"/>
      <c r="L17" s="796"/>
    </row>
    <row r="18" spans="1:12" ht="14.25" thickTop="1" thickBot="1" x14ac:dyDescent="0.25">
      <c r="A18" s="1789" t="s">
        <v>706</v>
      </c>
      <c r="B18" s="1790"/>
      <c r="C18" s="772"/>
      <c r="D18" s="772"/>
      <c r="E18" s="772"/>
      <c r="F18" s="851"/>
      <c r="G18" s="852"/>
      <c r="H18" s="774"/>
      <c r="I18" s="1782">
        <f>SUM(I16,I17)</f>
        <v>113129.2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7831C25A-62A1-4F95-A0F4-2351CFD03520}" scale="110" colorId="8" showGridLines="0">
      <selection sqref="A1:C1"/>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C1892CE2-415D-4E9F-AAD0-39D26D2D88C5}" scale="110" colorId="8" showGridLines="0">
      <selection activeCell="H13" sqref="H13"/>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selection activeCell="H13" sqref="H13"/>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 guid="{1DDDFCAF-1D97-4633-8E1B-F642E3C65DC0}" scale="110" colorId="8" showGridLines="0">
      <selection sqref="A1:C1"/>
      <pageMargins left="0.25" right="0.17" top="1.1000000000000001" bottom="0.66" header="0.39" footer="0.17"/>
      <printOptions headings="1"/>
      <pageSetup scale="80" firstPageNumber="26" orientation="landscape" useFirstPageNumber="1" r:id="rId7"/>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8"/>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1698</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19959032</v>
      </c>
      <c r="G8" s="866"/>
    </row>
    <row r="9" spans="1:7" x14ac:dyDescent="0.2">
      <c r="A9" s="870" t="s">
        <v>480</v>
      </c>
      <c r="B9" s="871" t="s">
        <v>1988</v>
      </c>
      <c r="C9" s="872"/>
      <c r="D9" s="870" t="s">
        <v>522</v>
      </c>
      <c r="E9" s="869"/>
      <c r="F9" s="1933">
        <f>'Expenditures 15-22'!K151</f>
        <v>0</v>
      </c>
      <c r="G9" s="873"/>
    </row>
    <row r="10" spans="1:7" x14ac:dyDescent="0.2">
      <c r="A10" s="870" t="s">
        <v>520</v>
      </c>
      <c r="B10" s="871" t="s">
        <v>1989</v>
      </c>
      <c r="C10" s="872"/>
      <c r="D10" s="870" t="s">
        <v>522</v>
      </c>
      <c r="E10" s="869"/>
      <c r="F10" s="1933">
        <f>'Expenditures 15-22'!K174</f>
        <v>0</v>
      </c>
      <c r="G10" s="873"/>
    </row>
    <row r="11" spans="1:7" x14ac:dyDescent="0.2">
      <c r="A11" s="870" t="s">
        <v>481</v>
      </c>
      <c r="B11" s="871" t="s">
        <v>1990</v>
      </c>
      <c r="C11" s="872"/>
      <c r="D11" s="870" t="s">
        <v>522</v>
      </c>
      <c r="E11" s="869"/>
      <c r="F11" s="1933">
        <f>'Expenditures 15-22'!K210</f>
        <v>0</v>
      </c>
      <c r="G11" s="873"/>
    </row>
    <row r="12" spans="1:7" x14ac:dyDescent="0.2">
      <c r="A12" s="870" t="s">
        <v>482</v>
      </c>
      <c r="B12" s="871" t="s">
        <v>1991</v>
      </c>
      <c r="C12" s="872"/>
      <c r="D12" s="870" t="s">
        <v>522</v>
      </c>
      <c r="E12" s="869"/>
      <c r="F12" s="1933">
        <f>'Expenditures 15-22'!K295</f>
        <v>0</v>
      </c>
      <c r="G12" s="873"/>
    </row>
    <row r="13" spans="1:7" x14ac:dyDescent="0.2">
      <c r="A13" s="870" t="s">
        <v>108</v>
      </c>
      <c r="B13" s="871" t="s">
        <v>1992</v>
      </c>
      <c r="C13" s="872"/>
      <c r="D13" s="870" t="s">
        <v>522</v>
      </c>
      <c r="E13" s="869"/>
      <c r="F13" s="1933">
        <f>'Expenditures 15-22'!K342</f>
        <v>0</v>
      </c>
      <c r="G13" s="874"/>
    </row>
    <row r="14" spans="1:7" ht="12" customHeight="1" thickBot="1" x14ac:dyDescent="0.25">
      <c r="A14" s="1792"/>
      <c r="B14" s="1793"/>
      <c r="C14" s="1794"/>
      <c r="D14" s="1795" t="s">
        <v>522</v>
      </c>
      <c r="E14" s="1796" t="s">
        <v>1015</v>
      </c>
      <c r="F14" s="1797">
        <f>SUM(F8:F13)</f>
        <v>19959032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1682</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46645</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1936</v>
      </c>
      <c r="G52" s="866"/>
    </row>
    <row r="53" spans="1:7" x14ac:dyDescent="0.2">
      <c r="A53" s="870" t="s">
        <v>479</v>
      </c>
      <c r="B53" s="870" t="s">
        <v>1551</v>
      </c>
      <c r="C53" s="890">
        <f>'Expenditures 15-22'!B102</f>
        <v>4000</v>
      </c>
      <c r="D53" s="889" t="str">
        <f>'Expenditures 15-22'!A102</f>
        <v>Total Payments to Other Govt Units</v>
      </c>
      <c r="E53" s="869"/>
      <c r="F53" s="1937">
        <f>'Expenditures 15-22'!K102</f>
        <v>0</v>
      </c>
      <c r="G53" s="866"/>
    </row>
    <row r="54" spans="1:7" x14ac:dyDescent="0.2">
      <c r="A54" s="870" t="s">
        <v>479</v>
      </c>
      <c r="B54" s="870" t="s">
        <v>1552</v>
      </c>
      <c r="C54" s="890" t="s">
        <v>1039</v>
      </c>
      <c r="D54" s="886" t="s">
        <v>1157</v>
      </c>
      <c r="E54" s="869"/>
      <c r="F54" s="1937">
        <f>'Expenditures 15-22'!G114</f>
        <v>34196</v>
      </c>
      <c r="G54" s="866"/>
    </row>
    <row r="55" spans="1:7" x14ac:dyDescent="0.2">
      <c r="A55" s="870" t="s">
        <v>479</v>
      </c>
      <c r="B55" s="870" t="s">
        <v>1553</v>
      </c>
      <c r="C55" s="890" t="s">
        <v>1039</v>
      </c>
      <c r="D55" s="886" t="s">
        <v>309</v>
      </c>
      <c r="E55" s="869"/>
      <c r="F55" s="1937">
        <f>'Expenditures 15-22'!I114</f>
        <v>208342</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7">
        <f>'Expenditures 15-22'!K139</f>
        <v>0</v>
      </c>
      <c r="G57" s="866"/>
    </row>
    <row r="58" spans="1:7" x14ac:dyDescent="0.2">
      <c r="A58" s="870" t="s">
        <v>480</v>
      </c>
      <c r="B58" s="870" t="s">
        <v>1994</v>
      </c>
      <c r="C58" s="887" t="s">
        <v>1039</v>
      </c>
      <c r="D58" s="886" t="s">
        <v>1157</v>
      </c>
      <c r="E58" s="869"/>
      <c r="F58" s="1939">
        <f>'Expenditures 15-22'!G151</f>
        <v>0</v>
      </c>
      <c r="G58" s="866"/>
    </row>
    <row r="59" spans="1:7" x14ac:dyDescent="0.2">
      <c r="A59" s="894" t="s">
        <v>480</v>
      </c>
      <c r="B59" s="857" t="s">
        <v>1995</v>
      </c>
      <c r="C59" s="895" t="s">
        <v>1039</v>
      </c>
      <c r="D59" s="857" t="s">
        <v>309</v>
      </c>
      <c r="F59" s="1940">
        <f>'Expenditures 15-22'!I151</f>
        <v>0</v>
      </c>
      <c r="G59" s="866"/>
    </row>
    <row r="60" spans="1:7" x14ac:dyDescent="0.2">
      <c r="A60" s="894" t="s">
        <v>520</v>
      </c>
      <c r="B60" s="857" t="s">
        <v>1996</v>
      </c>
      <c r="C60" s="895">
        <v>4000</v>
      </c>
      <c r="D60" s="857" t="s">
        <v>330</v>
      </c>
      <c r="F60" s="1938">
        <f>'Expenditures 15-22'!K160</f>
        <v>0</v>
      </c>
      <c r="G60" s="866"/>
    </row>
    <row r="61" spans="1:7" x14ac:dyDescent="0.2">
      <c r="A61" s="896" t="s">
        <v>520</v>
      </c>
      <c r="B61" s="896" t="s">
        <v>1997</v>
      </c>
      <c r="C61" s="897" t="str">
        <f>'Expenditures 15-22'!B170</f>
        <v>5300</v>
      </c>
      <c r="D61" s="898" t="s">
        <v>329</v>
      </c>
      <c r="E61" s="880"/>
      <c r="F61" s="1937">
        <f>'Expenditures 15-22'!K170</f>
        <v>0</v>
      </c>
      <c r="G61" s="866"/>
    </row>
    <row r="62" spans="1:7" x14ac:dyDescent="0.2">
      <c r="A62" s="870" t="s">
        <v>481</v>
      </c>
      <c r="B62" s="870" t="s">
        <v>1998</v>
      </c>
      <c r="C62" s="887">
        <f>'Expenditures 15-22'!B185</f>
        <v>3000</v>
      </c>
      <c r="D62" s="877" t="s">
        <v>469</v>
      </c>
      <c r="E62" s="869"/>
      <c r="F62" s="1937">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2000</v>
      </c>
      <c r="C64" s="897" t="str">
        <f>'Expenditures 15-22'!B206</f>
        <v>5300</v>
      </c>
      <c r="D64" s="893" t="s">
        <v>329</v>
      </c>
      <c r="E64" s="869"/>
      <c r="F64" s="1937">
        <f>'Expenditures 15-22'!K206</f>
        <v>0</v>
      </c>
      <c r="G64" s="866"/>
    </row>
    <row r="65" spans="1:8" x14ac:dyDescent="0.2">
      <c r="A65" s="870" t="s">
        <v>481</v>
      </c>
      <c r="B65" s="870" t="s">
        <v>2001</v>
      </c>
      <c r="C65" s="887" t="s">
        <v>1039</v>
      </c>
      <c r="D65" s="886" t="s">
        <v>1157</v>
      </c>
      <c r="E65" s="869"/>
      <c r="F65" s="1937">
        <f>'Expenditures 15-22'!G210</f>
        <v>0</v>
      </c>
      <c r="G65" s="866"/>
    </row>
    <row r="66" spans="1:8" x14ac:dyDescent="0.2">
      <c r="A66" s="870" t="s">
        <v>481</v>
      </c>
      <c r="B66" s="870" t="s">
        <v>2002</v>
      </c>
      <c r="C66" s="887" t="s">
        <v>1039</v>
      </c>
      <c r="D66" s="886" t="s">
        <v>309</v>
      </c>
      <c r="E66" s="869"/>
      <c r="F66" s="1937">
        <f>'Expenditures 15-22'!I210</f>
        <v>0</v>
      </c>
      <c r="G66" s="866"/>
    </row>
    <row r="67" spans="1:8" x14ac:dyDescent="0.2">
      <c r="A67" s="870" t="s">
        <v>482</v>
      </c>
      <c r="B67" s="870" t="s">
        <v>2003</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2005</v>
      </c>
      <c r="C70" s="887">
        <f>'Expenditures 15-22'!B221</f>
        <v>1300</v>
      </c>
      <c r="D70" s="888" t="str">
        <f>'Expenditures 15-22'!A221</f>
        <v>Adult/Continuing Education Programs</v>
      </c>
      <c r="E70" s="869"/>
      <c r="F70" s="1937">
        <f>'Expenditures 15-22'!K221</f>
        <v>0</v>
      </c>
      <c r="G70" s="866"/>
    </row>
    <row r="71" spans="1:8" x14ac:dyDescent="0.2">
      <c r="A71" s="870" t="s">
        <v>482</v>
      </c>
      <c r="B71" s="870" t="s">
        <v>2006</v>
      </c>
      <c r="C71" s="887">
        <f>'Expenditures 15-22'!B224</f>
        <v>1600</v>
      </c>
      <c r="D71" s="888" t="str">
        <f>'Expenditures 15-22'!A224</f>
        <v>Summer School Programs</v>
      </c>
      <c r="E71" s="869"/>
      <c r="F71" s="1937">
        <f>'Expenditures 15-22'!K224</f>
        <v>0</v>
      </c>
      <c r="G71" s="866"/>
    </row>
    <row r="72" spans="1:8" x14ac:dyDescent="0.2">
      <c r="A72" s="870" t="s">
        <v>482</v>
      </c>
      <c r="B72" s="870" t="s">
        <v>2007</v>
      </c>
      <c r="C72" s="887">
        <f>'Expenditures 15-22'!B280</f>
        <v>3000</v>
      </c>
      <c r="D72" s="877" t="s">
        <v>469</v>
      </c>
      <c r="E72" s="869"/>
      <c r="F72" s="1937">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2009</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291119</v>
      </c>
      <c r="G76" s="866"/>
    </row>
    <row r="77" spans="1:8" s="894" customFormat="1" ht="12" customHeight="1" thickTop="1" thickBot="1" x14ac:dyDescent="0.25">
      <c r="A77" s="1801"/>
      <c r="B77" s="1798"/>
      <c r="C77" s="1794"/>
      <c r="D77" s="1799" t="s">
        <v>2011</v>
      </c>
      <c r="E77" s="1796"/>
      <c r="F77" s="1802">
        <f>(F14-F76)</f>
        <v>19667913</v>
      </c>
      <c r="G77" s="870"/>
    </row>
    <row r="78" spans="1:8" s="894" customFormat="1" ht="12" customHeight="1" thickTop="1" x14ac:dyDescent="0.2">
      <c r="A78" s="1803"/>
      <c r="B78" s="1798"/>
      <c r="C78" s="1794"/>
      <c r="D78" s="1799" t="s">
        <v>2058</v>
      </c>
      <c r="E78" s="1796"/>
      <c r="F78" s="899">
        <v>0</v>
      </c>
      <c r="G78" s="900"/>
      <c r="H78" s="870"/>
    </row>
    <row r="79" spans="1:8" s="894" customFormat="1" ht="12" customHeight="1" thickBot="1" x14ac:dyDescent="0.25">
      <c r="A79" s="1804"/>
      <c r="B79" s="1798"/>
      <c r="C79" s="1794"/>
      <c r="D79" s="1799" t="s">
        <v>2012</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15850532</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340704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599340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50737</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34408</v>
      </c>
      <c r="G174" s="928"/>
    </row>
    <row r="175" spans="1:7" x14ac:dyDescent="0.2">
      <c r="A175" s="1942" t="s">
        <v>5</v>
      </c>
      <c r="B175" s="1943" t="s">
        <v>2057</v>
      </c>
      <c r="C175" s="1944">
        <v>3100</v>
      </c>
      <c r="D175" s="1945" t="s">
        <v>2060</v>
      </c>
      <c r="E175" s="907"/>
      <c r="F175" s="1929"/>
      <c r="G175" s="928"/>
    </row>
    <row r="176" spans="1:7" x14ac:dyDescent="0.2">
      <c r="A176" s="1942" t="s">
        <v>685</v>
      </c>
      <c r="B176" s="1943" t="s">
        <v>2057</v>
      </c>
      <c r="C176" s="1944">
        <v>3300</v>
      </c>
      <c r="D176" s="1945" t="s">
        <v>2061</v>
      </c>
      <c r="E176" s="907"/>
      <c r="F176" s="1929"/>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16875721</v>
      </c>
    </row>
    <row r="179" spans="1:7" ht="12" customHeight="1" x14ac:dyDescent="0.2">
      <c r="A179" s="1792"/>
      <c r="B179" s="1806"/>
      <c r="C179" s="1807"/>
      <c r="D179" s="1808" t="s">
        <v>2014</v>
      </c>
      <c r="E179" s="1809"/>
      <c r="F179" s="1811">
        <f>'PCTC-OEPP 27-28'!F77-F178</f>
        <v>2792192</v>
      </c>
    </row>
    <row r="180" spans="1:7" ht="12" customHeight="1" x14ac:dyDescent="0.2">
      <c r="A180" s="1792"/>
      <c r="B180" s="1806"/>
      <c r="C180" s="1807"/>
      <c r="D180" s="1808" t="s">
        <v>1923</v>
      </c>
      <c r="E180" s="1809"/>
      <c r="F180" s="1811">
        <f>'Cap Outlay Deprec 26'!I18</f>
        <v>113129.2</v>
      </c>
    </row>
    <row r="181" spans="1:7" ht="12" customHeight="1" x14ac:dyDescent="0.2">
      <c r="A181" s="1792"/>
      <c r="B181" s="1806"/>
      <c r="C181" s="1807"/>
      <c r="D181" s="1808" t="s">
        <v>2015</v>
      </c>
      <c r="E181" s="1809"/>
      <c r="F181" s="1811">
        <f>F179+F180</f>
        <v>2905321.2</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2016</v>
      </c>
      <c r="E183" s="1809" t="s">
        <v>1625</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50"/>
      <c r="D188" s="931"/>
      <c r="E188" s="950"/>
      <c r="F188" s="931"/>
      <c r="G188" s="931"/>
    </row>
    <row r="189" spans="1:7" x14ac:dyDescent="0.2">
      <c r="A189" s="1950" t="s">
        <v>2063</v>
      </c>
      <c r="B189" s="1951"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7831C25A-62A1-4F95-A0F4-2351CFD03520}"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C1892CE2-415D-4E9F-AAD0-39D26D2D88C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 guid="{1DDDFCAF-1D97-4633-8E1B-F642E3C65DC0}"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7"/>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8"/>
  </hyperlinks>
  <printOptions headings="1"/>
  <pageMargins left="0.54" right="0.2" top="0.7" bottom="0.45" header="0.19" footer="0.17"/>
  <pageSetup scale="70" firstPageNumber="27" orientation="portrait" useFirstPageNumber="1" r:id="rId9"/>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1924</v>
      </c>
      <c r="B4" s="2288"/>
      <c r="C4" s="2288"/>
      <c r="D4" s="2288"/>
      <c r="E4" s="2288"/>
      <c r="F4" s="2288"/>
      <c r="G4" s="2289"/>
    </row>
    <row r="5" spans="1:7" x14ac:dyDescent="0.25">
      <c r="A5" s="2290"/>
      <c r="B5" s="2291"/>
      <c r="C5" s="2291"/>
      <c r="D5" s="2291"/>
      <c r="E5" s="2291"/>
      <c r="F5" s="2291"/>
      <c r="G5" s="2292"/>
    </row>
    <row r="6" spans="1:7" ht="18.75" x14ac:dyDescent="0.25">
      <c r="A6" s="1556" t="s">
        <v>1925</v>
      </c>
      <c r="B6" s="1557"/>
      <c r="C6" s="1557"/>
      <c r="D6" s="1557"/>
      <c r="E6" s="1557"/>
      <c r="F6" s="1557"/>
      <c r="G6" s="1558"/>
    </row>
    <row r="7" spans="1:7" ht="30.75" customHeight="1" x14ac:dyDescent="0.25">
      <c r="A7" s="2293" t="s">
        <v>2074</v>
      </c>
      <c r="B7" s="2294"/>
      <c r="C7" s="2294"/>
      <c r="D7" s="2294"/>
      <c r="E7" s="2294"/>
      <c r="F7" s="2294"/>
      <c r="G7" s="2295"/>
    </row>
    <row r="8" spans="1:7" ht="15.75" customHeight="1" x14ac:dyDescent="0.25">
      <c r="A8" s="2296" t="s">
        <v>2023</v>
      </c>
      <c r="B8" s="2297"/>
      <c r="C8" s="2297"/>
      <c r="D8" s="2297"/>
      <c r="E8" s="2297"/>
      <c r="F8" s="2297"/>
      <c r="G8" s="2298"/>
    </row>
    <row r="9" spans="1:7" ht="35.25" customHeight="1" x14ac:dyDescent="0.25">
      <c r="A9" s="2293" t="s">
        <v>2022</v>
      </c>
      <c r="B9" s="2294"/>
      <c r="C9" s="2294"/>
      <c r="D9" s="2294"/>
      <c r="E9" s="2294"/>
      <c r="F9" s="2294"/>
      <c r="G9" s="2295"/>
    </row>
    <row r="10" spans="1:7" ht="15" customHeight="1" x14ac:dyDescent="0.25">
      <c r="A10" s="1559" t="s">
        <v>1926</v>
      </c>
      <c r="B10" s="1560"/>
      <c r="C10" s="1560"/>
      <c r="D10" s="1560"/>
      <c r="E10" s="1560"/>
      <c r="F10" s="1560"/>
      <c r="G10" s="1561"/>
    </row>
    <row r="11" spans="1:7" ht="17.25" customHeight="1" x14ac:dyDescent="0.25">
      <c r="A11" s="2293" t="s">
        <v>1940</v>
      </c>
      <c r="B11" s="2294"/>
      <c r="C11" s="2294"/>
      <c r="D11" s="2294"/>
      <c r="E11" s="2294"/>
      <c r="F11" s="2294"/>
      <c r="G11" s="2295"/>
    </row>
    <row r="12" spans="1:7" ht="15" customHeight="1" x14ac:dyDescent="0.25">
      <c r="A12" s="1559" t="s">
        <v>1931</v>
      </c>
      <c r="B12" s="1560"/>
      <c r="C12" s="1560"/>
      <c r="D12" s="1560"/>
      <c r="E12" s="1560"/>
      <c r="F12" s="1560"/>
      <c r="G12" s="1561"/>
    </row>
    <row r="13" spans="1:7" ht="32.25" customHeight="1" x14ac:dyDescent="0.25">
      <c r="A13" s="2284" t="s">
        <v>1932</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2105</v>
      </c>
      <c r="B17" s="1954" t="s">
        <v>2090</v>
      </c>
      <c r="C17" s="1955" t="s">
        <v>2091</v>
      </c>
      <c r="D17" s="1867">
        <v>175170</v>
      </c>
      <c r="E17" s="1562">
        <f t="shared" ref="E17:E141" si="1">IF(D17&lt;=25000,D17,IF(D17&gt;25000,25000,0))</f>
        <v>25000</v>
      </c>
      <c r="F17" s="1815">
        <f t="shared" si="0"/>
        <v>25000</v>
      </c>
      <c r="G17" s="1816">
        <f>IF(F17=0,0,D17-F17)</f>
        <v>150170</v>
      </c>
      <c r="H17" s="1669"/>
    </row>
    <row r="18" spans="1:8" x14ac:dyDescent="0.25">
      <c r="A18" s="1956" t="s">
        <v>2106</v>
      </c>
      <c r="B18" s="1954" t="s">
        <v>2092</v>
      </c>
      <c r="C18" s="1955" t="s">
        <v>2087</v>
      </c>
      <c r="D18" s="1867">
        <v>73468</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48468</v>
      </c>
    </row>
    <row r="19" spans="1:8" x14ac:dyDescent="0.25">
      <c r="A19" s="1956" t="s">
        <v>2105</v>
      </c>
      <c r="B19" s="1954" t="s">
        <v>2090</v>
      </c>
      <c r="C19" s="1955" t="s">
        <v>2093</v>
      </c>
      <c r="D19" s="1867">
        <v>478383</v>
      </c>
      <c r="E19" s="1562">
        <f t="shared" si="2"/>
        <v>25000</v>
      </c>
      <c r="F19" s="1815">
        <f t="shared" si="3"/>
        <v>25000</v>
      </c>
      <c r="G19" s="1816">
        <f t="shared" si="4"/>
        <v>453383</v>
      </c>
    </row>
    <row r="20" spans="1:8" x14ac:dyDescent="0.25">
      <c r="A20" s="1956" t="s">
        <v>2107</v>
      </c>
      <c r="B20" s="1954" t="s">
        <v>2102</v>
      </c>
      <c r="C20" s="1955" t="s">
        <v>2094</v>
      </c>
      <c r="D20" s="1867">
        <v>180009</v>
      </c>
      <c r="E20" s="1562">
        <f t="shared" si="2"/>
        <v>25000</v>
      </c>
      <c r="F20" s="1815">
        <f t="shared" si="3"/>
        <v>25000</v>
      </c>
      <c r="G20" s="1816">
        <f t="shared" si="4"/>
        <v>155009</v>
      </c>
    </row>
    <row r="21" spans="1:8" x14ac:dyDescent="0.25">
      <c r="A21" s="1956" t="s">
        <v>2105</v>
      </c>
      <c r="B21" s="1954" t="s">
        <v>2090</v>
      </c>
      <c r="C21" s="1955" t="s">
        <v>2095</v>
      </c>
      <c r="D21" s="1867">
        <v>150260</v>
      </c>
      <c r="E21" s="1562">
        <f t="shared" si="2"/>
        <v>25000</v>
      </c>
      <c r="F21" s="1815">
        <f t="shared" si="3"/>
        <v>25000</v>
      </c>
      <c r="G21" s="1816">
        <f t="shared" si="4"/>
        <v>125260</v>
      </c>
    </row>
    <row r="22" spans="1:8" x14ac:dyDescent="0.25">
      <c r="A22" s="1956" t="s">
        <v>2105</v>
      </c>
      <c r="B22" s="1954" t="s">
        <v>2090</v>
      </c>
      <c r="C22" s="1955" t="s">
        <v>2096</v>
      </c>
      <c r="D22" s="1867">
        <v>133668</v>
      </c>
      <c r="E22" s="1562">
        <f t="shared" si="2"/>
        <v>25000</v>
      </c>
      <c r="F22" s="1815">
        <f t="shared" si="3"/>
        <v>25000</v>
      </c>
      <c r="G22" s="1816">
        <f t="shared" si="4"/>
        <v>108668</v>
      </c>
    </row>
    <row r="23" spans="1:8" x14ac:dyDescent="0.25">
      <c r="A23" s="1956" t="s">
        <v>2108</v>
      </c>
      <c r="B23" s="1954" t="s">
        <v>2103</v>
      </c>
      <c r="C23" s="1955" t="s">
        <v>2097</v>
      </c>
      <c r="D23" s="1867">
        <v>38937</v>
      </c>
      <c r="E23" s="1562">
        <f t="shared" si="2"/>
        <v>25000</v>
      </c>
      <c r="F23" s="1815">
        <f t="shared" si="3"/>
        <v>25000</v>
      </c>
      <c r="G23" s="1816">
        <f t="shared" si="4"/>
        <v>13937</v>
      </c>
    </row>
    <row r="24" spans="1:8" x14ac:dyDescent="0.25">
      <c r="A24" s="1956" t="s">
        <v>2108</v>
      </c>
      <c r="B24" s="1954" t="s">
        <v>2103</v>
      </c>
      <c r="C24" s="1955" t="s">
        <v>2098</v>
      </c>
      <c r="D24" s="1867">
        <v>76726</v>
      </c>
      <c r="E24" s="1562">
        <f t="shared" si="2"/>
        <v>25000</v>
      </c>
      <c r="F24" s="1815">
        <f t="shared" si="3"/>
        <v>25000</v>
      </c>
      <c r="G24" s="1816">
        <f t="shared" si="4"/>
        <v>51726</v>
      </c>
    </row>
    <row r="25" spans="1:8" x14ac:dyDescent="0.25">
      <c r="A25" s="1956" t="s">
        <v>2109</v>
      </c>
      <c r="B25" s="1954" t="s">
        <v>2104</v>
      </c>
      <c r="C25" s="1955" t="s">
        <v>2099</v>
      </c>
      <c r="D25" s="1867">
        <v>40703</v>
      </c>
      <c r="E25" s="1562">
        <f t="shared" si="2"/>
        <v>25000</v>
      </c>
      <c r="F25" s="1815">
        <f t="shared" si="3"/>
        <v>25000</v>
      </c>
      <c r="G25" s="1816">
        <f t="shared" si="4"/>
        <v>15703</v>
      </c>
    </row>
    <row r="26" spans="1:8" x14ac:dyDescent="0.25">
      <c r="A26" s="1956" t="s">
        <v>2105</v>
      </c>
      <c r="B26" s="1954" t="s">
        <v>2090</v>
      </c>
      <c r="C26" s="1955" t="s">
        <v>2100</v>
      </c>
      <c r="D26" s="1867">
        <v>104720</v>
      </c>
      <c r="E26" s="1562">
        <f t="shared" si="2"/>
        <v>25000</v>
      </c>
      <c r="F26" s="1815">
        <f t="shared" si="3"/>
        <v>25000</v>
      </c>
      <c r="G26" s="1816">
        <f t="shared" si="4"/>
        <v>79720</v>
      </c>
    </row>
    <row r="27" spans="1:8" x14ac:dyDescent="0.25">
      <c r="A27" s="1956" t="s">
        <v>2106</v>
      </c>
      <c r="B27" s="1954" t="s">
        <v>2092</v>
      </c>
      <c r="C27" s="1955" t="s">
        <v>2101</v>
      </c>
      <c r="D27" s="1867">
        <v>33879</v>
      </c>
      <c r="E27" s="1562">
        <f t="shared" si="2"/>
        <v>25000</v>
      </c>
      <c r="F27" s="1815">
        <f t="shared" si="3"/>
        <v>25000</v>
      </c>
      <c r="G27" s="1816">
        <f t="shared" si="4"/>
        <v>8879</v>
      </c>
    </row>
    <row r="28" spans="1:8" x14ac:dyDescent="0.25">
      <c r="A28" s="1956" t="s">
        <v>2105</v>
      </c>
      <c r="B28" s="1954" t="s">
        <v>2090</v>
      </c>
      <c r="C28" s="1955" t="s">
        <v>2110</v>
      </c>
      <c r="D28" s="1867">
        <v>277133</v>
      </c>
      <c r="E28" s="1562">
        <f t="shared" si="2"/>
        <v>25000</v>
      </c>
      <c r="F28" s="1815">
        <f t="shared" si="3"/>
        <v>25000</v>
      </c>
      <c r="G28" s="1816">
        <f t="shared" si="4"/>
        <v>252133</v>
      </c>
    </row>
    <row r="29" spans="1:8" x14ac:dyDescent="0.25">
      <c r="A29" s="1956" t="s">
        <v>2105</v>
      </c>
      <c r="B29" s="1954" t="s">
        <v>2090</v>
      </c>
      <c r="C29" s="1955" t="s">
        <v>2111</v>
      </c>
      <c r="D29" s="1867">
        <v>34400</v>
      </c>
      <c r="E29" s="1562">
        <f t="shared" si="2"/>
        <v>25000</v>
      </c>
      <c r="F29" s="1815">
        <f t="shared" si="3"/>
        <v>25000</v>
      </c>
      <c r="G29" s="1816">
        <f t="shared" si="4"/>
        <v>9400</v>
      </c>
    </row>
    <row r="30" spans="1:8" x14ac:dyDescent="0.25">
      <c r="A30" s="1956" t="s">
        <v>2105</v>
      </c>
      <c r="B30" s="1954" t="s">
        <v>2090</v>
      </c>
      <c r="C30" s="1955" t="s">
        <v>2112</v>
      </c>
      <c r="D30" s="1867">
        <v>191804</v>
      </c>
      <c r="E30" s="1562">
        <f t="shared" si="2"/>
        <v>25000</v>
      </c>
      <c r="F30" s="1815">
        <f t="shared" si="3"/>
        <v>25000</v>
      </c>
      <c r="G30" s="1816">
        <f t="shared" si="4"/>
        <v>166804</v>
      </c>
    </row>
    <row r="31" spans="1:8" x14ac:dyDescent="0.25">
      <c r="A31" s="1956" t="s">
        <v>2108</v>
      </c>
      <c r="B31" s="1954" t="s">
        <v>2103</v>
      </c>
      <c r="C31" s="1955" t="s">
        <v>2113</v>
      </c>
      <c r="D31" s="1867">
        <v>149483</v>
      </c>
      <c r="E31" s="1562">
        <f t="shared" si="2"/>
        <v>25000</v>
      </c>
      <c r="F31" s="1815">
        <f t="shared" si="3"/>
        <v>25000</v>
      </c>
      <c r="G31" s="1816">
        <f t="shared" si="4"/>
        <v>124483</v>
      </c>
    </row>
    <row r="32" spans="1:8" x14ac:dyDescent="0.25">
      <c r="A32" s="1956" t="s">
        <v>2105</v>
      </c>
      <c r="B32" s="1954" t="s">
        <v>2090</v>
      </c>
      <c r="C32" s="1955" t="s">
        <v>2114</v>
      </c>
      <c r="D32" s="1867">
        <v>83435</v>
      </c>
      <c r="E32" s="1562">
        <f t="shared" si="2"/>
        <v>25000</v>
      </c>
      <c r="F32" s="1815">
        <f t="shared" si="3"/>
        <v>25000</v>
      </c>
      <c r="G32" s="1816">
        <f t="shared" si="4"/>
        <v>58435</v>
      </c>
    </row>
    <row r="33" spans="1:7" x14ac:dyDescent="0.25">
      <c r="A33" s="1956" t="s">
        <v>2105</v>
      </c>
      <c r="B33" s="1954" t="s">
        <v>2090</v>
      </c>
      <c r="C33" s="1955" t="s">
        <v>2115</v>
      </c>
      <c r="D33" s="1867">
        <v>139143</v>
      </c>
      <c r="E33" s="1562">
        <f t="shared" si="2"/>
        <v>25000</v>
      </c>
      <c r="F33" s="1815">
        <f t="shared" si="3"/>
        <v>25000</v>
      </c>
      <c r="G33" s="1816">
        <f t="shared" si="4"/>
        <v>114143</v>
      </c>
    </row>
    <row r="34" spans="1:7" x14ac:dyDescent="0.25">
      <c r="A34" s="1956" t="s">
        <v>2108</v>
      </c>
      <c r="B34" s="1954" t="s">
        <v>2103</v>
      </c>
      <c r="C34" s="1955" t="s">
        <v>2116</v>
      </c>
      <c r="D34" s="1867">
        <v>80598</v>
      </c>
      <c r="E34" s="1562">
        <f t="shared" si="2"/>
        <v>25000</v>
      </c>
      <c r="F34" s="1815">
        <f t="shared" si="3"/>
        <v>25000</v>
      </c>
      <c r="G34" s="1816">
        <f t="shared" si="4"/>
        <v>55598</v>
      </c>
    </row>
    <row r="35" spans="1:7" x14ac:dyDescent="0.25">
      <c r="A35" s="1956" t="s">
        <v>2105</v>
      </c>
      <c r="B35" s="1954" t="s">
        <v>2090</v>
      </c>
      <c r="C35" s="1955" t="s">
        <v>2117</v>
      </c>
      <c r="D35" s="1867">
        <v>39245</v>
      </c>
      <c r="E35" s="1562">
        <f t="shared" si="2"/>
        <v>25000</v>
      </c>
      <c r="F35" s="1815">
        <f t="shared" si="3"/>
        <v>25000</v>
      </c>
      <c r="G35" s="1816">
        <f t="shared" si="4"/>
        <v>14245</v>
      </c>
    </row>
    <row r="36" spans="1:7" x14ac:dyDescent="0.25">
      <c r="A36" s="1956" t="s">
        <v>2105</v>
      </c>
      <c r="B36" s="1954" t="s">
        <v>2090</v>
      </c>
      <c r="C36" s="1955" t="s">
        <v>2118</v>
      </c>
      <c r="D36" s="1867">
        <v>283535</v>
      </c>
      <c r="E36" s="1562">
        <f t="shared" si="2"/>
        <v>25000</v>
      </c>
      <c r="F36" s="1815">
        <f t="shared" si="3"/>
        <v>25000</v>
      </c>
      <c r="G36" s="1816">
        <f t="shared" si="4"/>
        <v>258535</v>
      </c>
    </row>
    <row r="37" spans="1:7" x14ac:dyDescent="0.25">
      <c r="A37" s="1956" t="s">
        <v>2106</v>
      </c>
      <c r="B37" s="1954" t="s">
        <v>2092</v>
      </c>
      <c r="C37" s="1955" t="s">
        <v>2119</v>
      </c>
      <c r="D37" s="1867">
        <v>28000</v>
      </c>
      <c r="E37" s="1562">
        <f t="shared" si="2"/>
        <v>25000</v>
      </c>
      <c r="F37" s="1815">
        <f t="shared" si="3"/>
        <v>25000</v>
      </c>
      <c r="G37" s="1816">
        <f t="shared" si="4"/>
        <v>3000</v>
      </c>
    </row>
    <row r="38" spans="1:7" x14ac:dyDescent="0.25">
      <c r="A38" s="1956" t="s">
        <v>2105</v>
      </c>
      <c r="B38" s="1957" t="s">
        <v>2090</v>
      </c>
      <c r="C38" s="1955" t="s">
        <v>2120</v>
      </c>
      <c r="D38" s="1867">
        <v>86851</v>
      </c>
      <c r="E38" s="1562">
        <f t="shared" si="2"/>
        <v>25000</v>
      </c>
      <c r="F38" s="1815">
        <f t="shared" si="3"/>
        <v>25000</v>
      </c>
      <c r="G38" s="1816">
        <f t="shared" si="4"/>
        <v>61851</v>
      </c>
    </row>
    <row r="39" spans="1:7" x14ac:dyDescent="0.25">
      <c r="A39" s="1956" t="s">
        <v>2106</v>
      </c>
      <c r="B39" s="1957" t="s">
        <v>2092</v>
      </c>
      <c r="C39" s="1955" t="s">
        <v>2121</v>
      </c>
      <c r="D39" s="1867">
        <v>325956</v>
      </c>
      <c r="E39" s="1562">
        <f t="shared" si="2"/>
        <v>25000</v>
      </c>
      <c r="F39" s="1815">
        <f t="shared" si="3"/>
        <v>25000</v>
      </c>
      <c r="G39" s="1816">
        <f t="shared" si="4"/>
        <v>300956</v>
      </c>
    </row>
    <row r="40" spans="1:7" x14ac:dyDescent="0.25">
      <c r="A40" s="1956" t="s">
        <v>2105</v>
      </c>
      <c r="B40" s="1957" t="s">
        <v>2090</v>
      </c>
      <c r="C40" s="1955" t="s">
        <v>2122</v>
      </c>
      <c r="D40" s="1867">
        <v>165895</v>
      </c>
      <c r="E40" s="1562">
        <f t="shared" si="2"/>
        <v>25000</v>
      </c>
      <c r="F40" s="1815">
        <f t="shared" si="3"/>
        <v>25000</v>
      </c>
      <c r="G40" s="1816">
        <f t="shared" si="4"/>
        <v>140895</v>
      </c>
    </row>
    <row r="41" spans="1:7" x14ac:dyDescent="0.25">
      <c r="A41" s="1956" t="s">
        <v>2105</v>
      </c>
      <c r="B41" s="1957" t="s">
        <v>2090</v>
      </c>
      <c r="C41" s="1955" t="s">
        <v>2123</v>
      </c>
      <c r="D41" s="1867">
        <v>135024</v>
      </c>
      <c r="E41" s="1562">
        <f t="shared" si="2"/>
        <v>25000</v>
      </c>
      <c r="F41" s="1815">
        <f t="shared" si="3"/>
        <v>25000</v>
      </c>
      <c r="G41" s="1816">
        <f t="shared" si="4"/>
        <v>110024</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3506425</v>
      </c>
      <c r="E141" s="1563">
        <f t="shared" si="1"/>
        <v>25000</v>
      </c>
      <c r="F141" s="1817">
        <f>SUM(F17:F140)</f>
        <v>625000</v>
      </c>
      <c r="G141" s="1818">
        <f>SUM(G17:G140)</f>
        <v>2881425</v>
      </c>
    </row>
  </sheetData>
  <sheetProtection sheet="1" selectLockedCells="1"/>
  <customSheetViews>
    <customSheetView guid="{7831C25A-62A1-4F95-A0F4-2351CFD03520}"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C1892CE2-415D-4E9F-AAD0-39D26D2D88C5}"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6"/>
    </customSheetView>
    <customSheetView guid="{1DDDFCAF-1D97-4633-8E1B-F642E3C65DC0}"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7"/>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1777</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04" t="s">
        <v>1944</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4428273</v>
      </c>
      <c r="F19" s="1822"/>
      <c r="G19" s="1824">
        <f>'Expenditures 15-22'!K33-SUM('Expenditures 15-22'!G33,'Expenditures 15-22'!I33)+'Expenditures 15-22'!D229</f>
        <v>4428273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12277478</v>
      </c>
      <c r="F21" s="1825"/>
      <c r="G21" s="1828">
        <f>'Expenditures 15-22'!K42-SUM('Expenditures 15-22'!G42,'Expenditures 15-22'!I42)+'Expenditures 15-22'!K120-SUM('Expenditures 15-22'!G120,'Expenditures 15-22'!I120)+'Expenditures 15-22'!K180-SUM('Expenditures 15-22'!G180,'Expenditures 15-22'!I180)+'Expenditures 15-22'!D238</f>
        <v>12277478</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2053028</v>
      </c>
      <c r="F23" s="1825"/>
      <c r="G23" s="1827">
        <f>'Expenditures 15-22'!K53-SUM('Expenditures 15-22'!G53,'Expenditures 15-22'!I53)+'Expenditures 15-22'!D257+'Expenditures 15-22'!K330-SUM('Expenditures 15-22'!G330,'Expenditures 15-22'!I330)</f>
        <v>2053028</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405358</v>
      </c>
      <c r="E27" s="1827">
        <f>E8</f>
        <v>0</v>
      </c>
      <c r="F27" s="1827">
        <f>'Expenditures 15-22'!K60-SUM('Expenditures 15-22'!G60,'Expenditures 15-22'!I60)+'Expenditures 15-22'!D264-E8</f>
        <v>405358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550421</v>
      </c>
      <c r="F28" s="1829">
        <f>'Expenditures 15-22'!K61-SUM('Expenditures 15-22'!G61,'Expenditures 15-22'!I61)+'Expenditures 15-22'!K124-SUM('Expenditures 15-22'!G124,'Expenditures 15-22'!I124)+'Expenditures 15-22'!D266-E9</f>
        <v>550421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1936</v>
      </c>
      <c r="F39" s="1825"/>
      <c r="G39" s="1827">
        <f>'Expenditures 15-22'!K75-SUM('Expenditures 15-22'!G75,'Expenditures 15-22'!I75)+'Expenditures 15-22'!K130-SUM('Expenditures 15-22'!G130,'Expenditures 15-22'!I130)+'Expenditures 15-22'!K185-SUM('Expenditures 15-22'!G185,'Expenditures 15-22'!I185)+'Expenditures 15-22'!D280</f>
        <v>1936</v>
      </c>
    </row>
    <row r="40" spans="1:7" ht="12" customHeight="1" x14ac:dyDescent="0.2">
      <c r="A40" s="991" t="s">
        <v>1929</v>
      </c>
      <c r="B40" s="992"/>
      <c r="C40" s="994"/>
      <c r="D40" s="1825"/>
      <c r="E40" s="1829">
        <f>-'Contracts Paid in CY 29'!G141</f>
        <v>-2881425</v>
      </c>
      <c r="F40" s="1825"/>
      <c r="G40" s="1829">
        <f>-'Contracts Paid in CY 29'!G141</f>
        <v>-2881425</v>
      </c>
    </row>
    <row r="41" spans="1:7" ht="12" customHeight="1" x14ac:dyDescent="0.2">
      <c r="A41" s="999" t="s">
        <v>158</v>
      </c>
      <c r="B41" s="1000"/>
      <c r="C41" s="1001"/>
      <c r="D41" s="1829">
        <f>SUM(D19:D39)</f>
        <v>405358</v>
      </c>
      <c r="E41" s="1829">
        <f>SUM(E19:E40)</f>
        <v>16429711</v>
      </c>
      <c r="F41" s="1829">
        <f>SUM(F19:F39)</f>
        <v>955779</v>
      </c>
      <c r="G41" s="1829">
        <f>SUM(G19:G40)</f>
        <v>15879290</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405358</v>
      </c>
      <c r="F43" s="1830" t="s">
        <v>495</v>
      </c>
      <c r="G43" s="1831">
        <f>F41</f>
        <v>955779</v>
      </c>
    </row>
    <row r="44" spans="1:7" ht="12" customHeight="1" x14ac:dyDescent="0.2">
      <c r="A44" s="988"/>
      <c r="B44" s="162"/>
      <c r="C44" s="1002"/>
      <c r="D44" s="1830" t="s">
        <v>494</v>
      </c>
      <c r="E44" s="1831">
        <f>E41</f>
        <v>16429711</v>
      </c>
      <c r="F44" s="1830" t="s">
        <v>494</v>
      </c>
      <c r="G44" s="1831">
        <f>G41</f>
        <v>15879290</v>
      </c>
    </row>
    <row r="45" spans="1:7" ht="12" customHeight="1" x14ac:dyDescent="0.2">
      <c r="A45" s="988"/>
      <c r="B45" s="162"/>
      <c r="C45" s="162"/>
      <c r="D45" s="1832" t="s">
        <v>1063</v>
      </c>
      <c r="E45" s="1833">
        <f>(E43/E44)</f>
        <v>2.4672253821141469E-2</v>
      </c>
      <c r="F45" s="1832" t="s">
        <v>1063</v>
      </c>
      <c r="G45" s="1833">
        <f>(G43/G44)</f>
        <v>6.0190285585816496E-2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7831C25A-62A1-4F95-A0F4-2351CFD03520}" scale="110" colorId="8" showGridLines="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C1892CE2-415D-4E9F-AAD0-39D26D2D88C5}"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 guid="{1DDDFCAF-1D97-4633-8E1B-F642E3C65DC0}" scale="110" colorId="8" showGridLines="0">
      <pageMargins left="1" right="0" top="0.77" bottom="0.34" header="0.17" footer="0.17"/>
      <printOptions headings="1"/>
      <pageSetup scale="85" firstPageNumber="30" orientation="landscape" useFirstPageNumber="1" r:id="rId7"/>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8"/>
  <headerFooter alignWithMargins="0">
    <oddHeader>&amp;L&amp;8Page &amp;P&amp;C&amp;"Arial,Bold"
ESTIMATED INDIRECT COST DATA&amp;R&amp;8Page &amp;P</oddHeader>
    <oddFooter>&amp;L&amp;8Print Date:  &amp;D
&amp;F</oddFooter>
  </headerFooter>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0" t="s">
        <v>1446</v>
      </c>
      <c r="B1" s="2310"/>
      <c r="C1" s="2310"/>
      <c r="D1" s="2310"/>
      <c r="E1" s="2310"/>
      <c r="F1" s="2310"/>
    </row>
    <row r="2" spans="1:10" x14ac:dyDescent="0.2">
      <c r="A2" s="1910" t="s">
        <v>2047</v>
      </c>
      <c r="B2" s="1871"/>
      <c r="C2" s="1910"/>
      <c r="D2" s="1871"/>
      <c r="E2" s="1871"/>
      <c r="F2" s="1872"/>
    </row>
    <row r="3" spans="1:10" x14ac:dyDescent="0.2">
      <c r="A3" s="1910" t="s">
        <v>1699</v>
      </c>
      <c r="B3" s="1871"/>
      <c r="C3" s="1910"/>
      <c r="D3" s="1871"/>
      <c r="E3" s="1871"/>
      <c r="F3" s="1872"/>
    </row>
    <row r="4" spans="1:10" ht="3.75" customHeight="1" x14ac:dyDescent="0.2">
      <c r="A4" s="1871"/>
      <c r="B4" s="1871"/>
      <c r="C4" s="1871"/>
      <c r="D4" s="1871"/>
      <c r="E4" s="1871"/>
      <c r="F4" s="1872"/>
    </row>
    <row r="5" spans="1:10" ht="15" x14ac:dyDescent="0.25">
      <c r="A5" s="2311" t="s">
        <v>1626</v>
      </c>
      <c r="B5" s="2312"/>
      <c r="C5" s="2313"/>
      <c r="D5" s="2313"/>
      <c r="E5" s="2313"/>
      <c r="F5" s="2313"/>
    </row>
    <row r="6" spans="1:10" ht="12" customHeight="1" x14ac:dyDescent="0.25">
      <c r="A6" s="1873"/>
      <c r="B6" s="1874"/>
      <c r="C6" s="2314" t="str">
        <f>COVER!A17</f>
        <v>Northwestern IL Assoc</v>
      </c>
      <c r="D6" s="2314"/>
      <c r="E6" s="2314"/>
      <c r="F6" s="1875"/>
    </row>
    <row r="7" spans="1:10" ht="11.25" customHeight="1" thickBot="1" x14ac:dyDescent="0.3">
      <c r="A7" s="1873"/>
      <c r="B7" s="1874"/>
      <c r="C7" s="2315">
        <f>COVER!A13</f>
        <v>16019427061</v>
      </c>
      <c r="D7" s="2315"/>
      <c r="E7" s="2315"/>
      <c r="F7" s="1875"/>
    </row>
    <row r="8" spans="1:10" ht="25.5" customHeight="1" thickBot="1" x14ac:dyDescent="0.25">
      <c r="A8" s="1916" t="s">
        <v>2024</v>
      </c>
      <c r="B8" s="1876"/>
      <c r="C8" s="1912" t="s">
        <v>1779</v>
      </c>
      <c r="D8" s="1911" t="s">
        <v>1780</v>
      </c>
      <c r="E8" s="1913" t="s">
        <v>1447</v>
      </c>
      <c r="F8" s="1911" t="s">
        <v>1781</v>
      </c>
      <c r="H8" s="1877" t="b">
        <v>0</v>
      </c>
    </row>
    <row r="9" spans="1:10" ht="15.75" customHeight="1" x14ac:dyDescent="0.2">
      <c r="A9" s="1878" t="s">
        <v>1622</v>
      </c>
      <c r="B9" s="1879"/>
      <c r="C9" s="1880"/>
      <c r="D9" s="1880"/>
      <c r="E9" s="1881"/>
      <c r="F9" s="1882"/>
    </row>
    <row r="10" spans="1:10" ht="27.75" customHeight="1" x14ac:dyDescent="0.2">
      <c r="A10" s="1883" t="s">
        <v>1778</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1607</v>
      </c>
      <c r="B19" s="1887"/>
      <c r="C19" s="1888" t="s">
        <v>2086</v>
      </c>
      <c r="D19" s="1888" t="s">
        <v>2086</v>
      </c>
      <c r="E19" s="1891" t="s">
        <v>2086</v>
      </c>
      <c r="F19" s="1890" t="s">
        <v>2087</v>
      </c>
      <c r="H19" s="1901">
        <f t="shared" si="0"/>
        <v>5</v>
      </c>
      <c r="I19" s="1901">
        <f t="shared" si="1"/>
        <v>5</v>
      </c>
      <c r="J19" s="1901">
        <f t="shared" si="2"/>
        <v>5</v>
      </c>
    </row>
    <row r="20" spans="1:12" ht="12" customHeight="1" x14ac:dyDescent="0.2">
      <c r="A20" s="1886" t="s">
        <v>1608</v>
      </c>
      <c r="B20" s="1887"/>
      <c r="C20" s="1888" t="s">
        <v>2086</v>
      </c>
      <c r="D20" s="1888" t="s">
        <v>2086</v>
      </c>
      <c r="E20" s="1891" t="s">
        <v>2086</v>
      </c>
      <c r="F20" s="1890" t="s">
        <v>2088</v>
      </c>
      <c r="H20" s="1901">
        <f t="shared" si="0"/>
        <v>5</v>
      </c>
      <c r="I20" s="1901">
        <f t="shared" si="1"/>
        <v>5</v>
      </c>
      <c r="J20" s="1901">
        <f t="shared" si="2"/>
        <v>5</v>
      </c>
    </row>
    <row r="21" spans="1:12" ht="12" customHeight="1" x14ac:dyDescent="0.2">
      <c r="A21" s="1886" t="s">
        <v>1609</v>
      </c>
      <c r="B21" s="1887"/>
      <c r="C21" s="1888"/>
      <c r="D21" s="1888"/>
      <c r="E21" s="1891"/>
      <c r="F21" s="1890"/>
      <c r="H21" s="1901">
        <f t="shared" si="0"/>
        <v>0</v>
      </c>
      <c r="I21" s="1901">
        <f t="shared" si="1"/>
        <v>0</v>
      </c>
      <c r="J21" s="1901">
        <f t="shared" si="2"/>
        <v>0</v>
      </c>
    </row>
    <row r="22" spans="1:12" ht="12" customHeight="1" x14ac:dyDescent="0.2">
      <c r="A22" s="1886" t="s">
        <v>1610</v>
      </c>
      <c r="B22" s="1887"/>
      <c r="C22" s="1888"/>
      <c r="D22" s="1888"/>
      <c r="E22" s="1891"/>
      <c r="F22" s="1890"/>
      <c r="H22" s="1901">
        <f t="shared" si="0"/>
        <v>0</v>
      </c>
      <c r="I22" s="1901">
        <f t="shared" si="1"/>
        <v>0</v>
      </c>
      <c r="J22" s="1901">
        <f t="shared" si="2"/>
        <v>0</v>
      </c>
    </row>
    <row r="23" spans="1:12" ht="12" customHeight="1" x14ac:dyDescent="0.2">
      <c r="A23" s="1886" t="s">
        <v>1611</v>
      </c>
      <c r="B23" s="1887"/>
      <c r="C23" s="1888"/>
      <c r="D23" s="1888"/>
      <c r="E23" s="1891"/>
      <c r="F23" s="1890"/>
      <c r="H23" s="1901">
        <f t="shared" si="0"/>
        <v>0</v>
      </c>
      <c r="I23" s="1901">
        <f t="shared" si="1"/>
        <v>0</v>
      </c>
      <c r="J23" s="1901">
        <f t="shared" si="2"/>
        <v>0</v>
      </c>
    </row>
    <row r="24" spans="1:12" ht="12" customHeight="1" x14ac:dyDescent="0.2">
      <c r="A24" s="1886" t="s">
        <v>1612</v>
      </c>
      <c r="B24" s="1887"/>
      <c r="C24" s="1888"/>
      <c r="D24" s="1888"/>
      <c r="E24" s="1891"/>
      <c r="F24" s="1890"/>
      <c r="H24" s="1901">
        <f t="shared" si="0"/>
        <v>0</v>
      </c>
      <c r="I24" s="1901">
        <f t="shared" si="1"/>
        <v>0</v>
      </c>
      <c r="J24" s="1901">
        <f t="shared" si="2"/>
        <v>0</v>
      </c>
    </row>
    <row r="25" spans="1:12" ht="12" customHeight="1" x14ac:dyDescent="0.2">
      <c r="A25" s="1886" t="s">
        <v>1613</v>
      </c>
      <c r="B25" s="1887"/>
      <c r="C25" s="1888"/>
      <c r="D25" s="1888"/>
      <c r="E25" s="1891"/>
      <c r="F25" s="1890"/>
      <c r="H25" s="1901">
        <f t="shared" si="0"/>
        <v>0</v>
      </c>
      <c r="I25" s="1901">
        <f t="shared" si="1"/>
        <v>0</v>
      </c>
      <c r="J25" s="1901">
        <f t="shared" si="2"/>
        <v>0</v>
      </c>
    </row>
    <row r="26" spans="1:12" ht="12" customHeight="1" x14ac:dyDescent="0.2">
      <c r="A26" s="1886" t="s">
        <v>1614</v>
      </c>
      <c r="B26" s="1887"/>
      <c r="C26" s="1888"/>
      <c r="D26" s="1888"/>
      <c r="E26" s="1891"/>
      <c r="F26" s="1890"/>
      <c r="H26" s="1901">
        <f t="shared" si="0"/>
        <v>0</v>
      </c>
      <c r="I26" s="1901">
        <f t="shared" si="1"/>
        <v>0</v>
      </c>
      <c r="J26" s="1901">
        <f t="shared" si="2"/>
        <v>0</v>
      </c>
    </row>
    <row r="27" spans="1:12" ht="18.75" x14ac:dyDescent="0.2">
      <c r="A27" s="1886" t="s">
        <v>1615</v>
      </c>
      <c r="B27" s="1887"/>
      <c r="C27" s="1888"/>
      <c r="D27" s="1888"/>
      <c r="E27" s="1891"/>
      <c r="F27" s="1890"/>
      <c r="H27" s="1901">
        <f t="shared" si="0"/>
        <v>0</v>
      </c>
      <c r="I27" s="1901">
        <f t="shared" si="1"/>
        <v>0</v>
      </c>
      <c r="J27" s="1901">
        <f t="shared" si="2"/>
        <v>0</v>
      </c>
    </row>
    <row r="28" spans="1:12" ht="12" customHeight="1" x14ac:dyDescent="0.2">
      <c r="A28" s="1886" t="s">
        <v>1616</v>
      </c>
      <c r="B28" s="1887"/>
      <c r="C28" s="1888"/>
      <c r="D28" s="1888"/>
      <c r="E28" s="1891"/>
      <c r="F28" s="1890"/>
      <c r="H28" s="1901">
        <f t="shared" si="0"/>
        <v>0</v>
      </c>
      <c r="I28" s="1901">
        <f t="shared" si="1"/>
        <v>0</v>
      </c>
      <c r="J28" s="1901">
        <f t="shared" si="2"/>
        <v>0</v>
      </c>
    </row>
    <row r="29" spans="1:12" ht="12" customHeight="1" x14ac:dyDescent="0.2">
      <c r="A29" s="1886" t="s">
        <v>1617</v>
      </c>
      <c r="B29" s="1887"/>
      <c r="C29" s="1888"/>
      <c r="D29" s="1888"/>
      <c r="E29" s="1891"/>
      <c r="F29" s="1890"/>
      <c r="H29" s="1901">
        <f t="shared" si="0"/>
        <v>0</v>
      </c>
      <c r="I29" s="1901">
        <f t="shared" si="1"/>
        <v>0</v>
      </c>
      <c r="J29" s="1901">
        <f t="shared" si="2"/>
        <v>0</v>
      </c>
    </row>
    <row r="30" spans="1:12" ht="12" customHeight="1" x14ac:dyDescent="0.2">
      <c r="A30" s="1886" t="s">
        <v>1618</v>
      </c>
      <c r="B30" s="1887"/>
      <c r="C30" s="1888"/>
      <c r="D30" s="1888"/>
      <c r="E30" s="1891"/>
      <c r="F30" s="1890"/>
      <c r="H30" s="1901">
        <f t="shared" si="0"/>
        <v>0</v>
      </c>
      <c r="I30" s="1901">
        <f t="shared" si="1"/>
        <v>0</v>
      </c>
      <c r="J30" s="1901">
        <f t="shared" si="2"/>
        <v>0</v>
      </c>
    </row>
    <row r="31" spans="1:12" ht="12" customHeight="1" x14ac:dyDescent="0.2">
      <c r="A31" s="1886" t="s">
        <v>1619</v>
      </c>
      <c r="B31" s="1887"/>
      <c r="C31" s="1888"/>
      <c r="D31" s="1888"/>
      <c r="E31" s="1891"/>
      <c r="F31" s="1890"/>
      <c r="H31" s="1901">
        <f t="shared" si="0"/>
        <v>0</v>
      </c>
      <c r="I31" s="1901">
        <f t="shared" si="1"/>
        <v>0</v>
      </c>
      <c r="J31" s="1901">
        <f t="shared" si="2"/>
        <v>0</v>
      </c>
      <c r="L31" s="1892"/>
    </row>
    <row r="32" spans="1:12" ht="12" customHeight="1" x14ac:dyDescent="0.2">
      <c r="A32" s="1886" t="s">
        <v>1620</v>
      </c>
      <c r="B32" s="1887"/>
      <c r="C32" s="1888"/>
      <c r="D32" s="1888"/>
      <c r="E32" s="1891"/>
      <c r="F32" s="1890"/>
      <c r="H32" s="1901">
        <f t="shared" si="0"/>
        <v>0</v>
      </c>
      <c r="I32" s="1901">
        <f t="shared" si="1"/>
        <v>0</v>
      </c>
      <c r="J32" s="1901">
        <f t="shared" si="2"/>
        <v>0</v>
      </c>
    </row>
    <row r="33" spans="1:11" ht="12" customHeight="1" x14ac:dyDescent="0.2">
      <c r="A33" s="1886" t="s">
        <v>1621</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10</v>
      </c>
      <c r="I34" s="1901">
        <f>SUM(I11:I32)</f>
        <v>10</v>
      </c>
      <c r="J34" s="1901">
        <f>SUM(J11:J32)</f>
        <v>10</v>
      </c>
      <c r="K34" s="1901">
        <f>SUM(H34:J34)</f>
        <v>30</v>
      </c>
    </row>
    <row r="35" spans="1:11" ht="12" customHeight="1" x14ac:dyDescent="0.2">
      <c r="A35" s="1894" t="s">
        <v>1459</v>
      </c>
      <c r="B35" s="189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1458</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8"/>
      <c r="B43" s="2319"/>
      <c r="C43" s="2319"/>
      <c r="D43" s="2319"/>
      <c r="E43" s="2319"/>
      <c r="F43" s="2320"/>
      <c r="H43" s="1902"/>
      <c r="I43" s="1902"/>
      <c r="J43" s="1902"/>
      <c r="K43" s="1902"/>
    </row>
    <row r="44" spans="1:11" s="1893" customFormat="1" ht="12" hidden="1" customHeight="1" x14ac:dyDescent="0.25">
      <c r="A44" s="2318"/>
      <c r="B44" s="2319"/>
      <c r="C44" s="2319"/>
      <c r="D44" s="2319"/>
      <c r="E44" s="2319"/>
      <c r="F44" s="232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customSheetViews>
    <customSheetView guid="{7831C25A-62A1-4F95-A0F4-2351CFD03520}" scale="110" showGridLines="0" hiddenRows="1">
      <pane ySplit="4" topLeftCell="A5" activePane="bottomLeft" state="frozen"/>
      <selection pane="bottomLeft" activeCell="C21" sqref="C21"/>
      <pageMargins left="0.3" right="0.2" top="0.68" bottom="0.37" header="0.17" footer="0.17"/>
      <printOptions headings="1"/>
      <pageSetup scale="85" orientation="landscape" r:id="rId1"/>
      <headerFooter>
        <oddFooter>&amp;C&amp;8Page 31</oddFooter>
      </headerFooter>
    </customSheetView>
    <customSheetView guid="{C1892CE2-415D-4E9F-AAD0-39D26D2D88C5}" scale="110" showGridLines="0" hiddenRows="1">
      <pane ySplit="4" topLeftCell="A19" activePane="bottomLeft" state="frozen"/>
      <selection pane="bottomLeft" activeCell="F22" sqref="F22"/>
      <pageMargins left="0.3" right="0.2" top="0.68" bottom="0.37" header="0.17" footer="0.17"/>
      <printOptions headings="1"/>
      <pageSetup scale="85" orientation="landscape" r:id="rId2"/>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DFD2E2B7-5A3C-4DC7-8C2C-BA8BBF72EA05}" scale="110" showGridLines="0" hiddenRows="1">
      <pane ySplit="4" topLeftCell="A19" activePane="bottomLeft" state="frozen"/>
      <selection pane="bottomLeft" activeCell="F22" sqref="F22"/>
      <pageMargins left="0.3" right="0.2" top="0.68" bottom="0.37" header="0.17" footer="0.17"/>
      <printOptions headings="1"/>
      <pageSetup scale="85" orientation="landscape" r:id="rId6"/>
      <headerFooter>
        <oddFooter>&amp;C&amp;8Page 31</oddFooter>
      </headerFooter>
    </customSheetView>
    <customSheetView guid="{1DDDFCAF-1D97-4633-8E1B-F642E3C65DC0}" scale="110" showGridLines="0" hiddenRows="1">
      <pane ySplit="4" topLeftCell="A5" activePane="bottomLeft" state="frozen"/>
      <selection pane="bottomLeft" activeCell="C21" sqref="C21"/>
      <pageMargins left="0.3" right="0.2" top="0.68" bottom="0.37" header="0.17" footer="0.17"/>
      <printOptions headings="1"/>
      <pageSetup scale="85" orientation="landscape" r:id="rId7"/>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8"/>
  <headerFooter>
    <oddFooter>&amp;C&amp;8Page 31</oddFooter>
  </headerFooter>
  <drawing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4" t="str">
        <f>COVER!A17</f>
        <v>Northwestern IL Assoc</v>
      </c>
      <c r="J6" s="2335"/>
      <c r="Q6" s="1686"/>
    </row>
    <row r="7" spans="1:17" x14ac:dyDescent="0.2">
      <c r="A7" s="2336" t="s">
        <v>924</v>
      </c>
      <c r="B7" s="2337"/>
      <c r="C7" s="2337"/>
      <c r="D7" s="2337"/>
      <c r="E7" s="2338"/>
      <c r="F7" s="1018"/>
      <c r="G7" s="1010"/>
      <c r="H7" s="1017" t="s">
        <v>390</v>
      </c>
      <c r="I7" s="2339">
        <f>COVER!A13</f>
        <v>16019427061</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1700</v>
      </c>
      <c r="F9" s="1024"/>
      <c r="G9" s="1024"/>
      <c r="H9" s="1919"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1651501</v>
      </c>
      <c r="F12" s="1040"/>
      <c r="G12" s="1834">
        <f t="shared" ref="G12:G18" si="0">SUM(E12:F12)</f>
        <v>1651501</v>
      </c>
      <c r="H12" s="1041"/>
      <c r="I12" s="1040"/>
      <c r="J12" s="1834">
        <f t="shared" ref="J12:J18" si="1">SUM(H12:I12)</f>
        <v>0</v>
      </c>
    </row>
    <row r="13" spans="1:17" ht="15" customHeight="1" x14ac:dyDescent="0.2">
      <c r="A13" s="1036">
        <v>2</v>
      </c>
      <c r="B13" s="1037" t="s">
        <v>44</v>
      </c>
      <c r="C13" s="1038"/>
      <c r="D13" s="1039">
        <v>2330</v>
      </c>
      <c r="E13" s="1834">
        <f>'Expenditures 15-22'!K51</f>
        <v>399255</v>
      </c>
      <c r="F13" s="1040"/>
      <c r="G13" s="1834">
        <f t="shared" si="0"/>
        <v>399255</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2050756</v>
      </c>
      <c r="F19" s="1836">
        <f t="shared" si="2"/>
        <v>0</v>
      </c>
      <c r="G19" s="1836">
        <f t="shared" si="2"/>
        <v>2050756</v>
      </c>
      <c r="H19" s="1836">
        <f t="shared" si="2"/>
        <v>0</v>
      </c>
      <c r="I19" s="1836">
        <f t="shared" si="2"/>
        <v>0</v>
      </c>
      <c r="J19" s="1836">
        <f t="shared" si="2"/>
        <v>0</v>
      </c>
    </row>
    <row r="20" spans="1:10" ht="13.5" thickTop="1" x14ac:dyDescent="0.2">
      <c r="A20" s="1036">
        <v>9</v>
      </c>
      <c r="B20" s="2346" t="s">
        <v>1702</v>
      </c>
      <c r="C20" s="2346"/>
      <c r="D20" s="2347"/>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1588</v>
      </c>
      <c r="G27" s="2348"/>
    </row>
    <row r="28" spans="1:10" ht="28.5" customHeight="1" x14ac:dyDescent="0.2">
      <c r="B28" s="1048"/>
      <c r="C28" s="2350"/>
      <c r="D28" s="2350"/>
      <c r="E28" s="1055"/>
      <c r="F28" s="2350"/>
      <c r="G28" s="2350"/>
    </row>
    <row r="29" spans="1:10" x14ac:dyDescent="0.2">
      <c r="B29" s="1048"/>
      <c r="C29" s="1056" t="s">
        <v>1641</v>
      </c>
      <c r="E29" s="1057"/>
      <c r="F29" s="2349" t="s">
        <v>1589</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7831C25A-62A1-4F95-A0F4-2351CFD03520}" scale="110" colorId="8" showGridLines="0">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C1892CE2-415D-4E9F-AAD0-39D26D2D88C5}"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 guid="{1DDDFCAF-1D97-4633-8E1B-F642E3C65DC0}" scale="110" colorId="8" showGridLines="0">
      <pageMargins left="0.5" right="0.25" top="0.9" bottom="0.38" header="0.28000000000000003" footer="0.25"/>
      <pageSetup scale="90" firstPageNumber="31" orientation="landscape" useFirstPageNumber="1" r:id="rId7"/>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8"/>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3" t="s">
        <v>425</v>
      </c>
      <c r="J1" s="2034"/>
      <c r="K1" s="2034"/>
      <c r="L1" s="2034"/>
      <c r="M1" s="2034"/>
      <c r="N1" s="2034"/>
      <c r="O1" s="2034"/>
      <c r="P1" s="2034"/>
      <c r="Q1" s="2034"/>
      <c r="R1" s="2034"/>
      <c r="S1" s="2034"/>
    </row>
    <row r="2" spans="1:28" ht="12" customHeight="1" x14ac:dyDescent="0.2">
      <c r="A2" s="47" t="s">
        <v>1683</v>
      </c>
      <c r="D2" s="48"/>
      <c r="I2" s="2035" t="s">
        <v>1036</v>
      </c>
      <c r="J2" s="2034"/>
      <c r="K2" s="2034"/>
      <c r="L2" s="2034"/>
      <c r="M2" s="2034"/>
      <c r="N2" s="2034"/>
      <c r="O2" s="2034"/>
      <c r="P2" s="2034"/>
      <c r="Q2" s="2034"/>
      <c r="R2" s="2034"/>
      <c r="S2" s="2034"/>
    </row>
    <row r="3" spans="1:28" ht="12" customHeight="1" x14ac:dyDescent="0.2">
      <c r="A3" s="155" t="s">
        <v>1684</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c r="C5" s="26" t="s">
        <v>966</v>
      </c>
      <c r="D5" s="84"/>
      <c r="E5" s="84"/>
      <c r="H5" s="38"/>
      <c r="I5" s="2042" t="s">
        <v>701</v>
      </c>
      <c r="J5" s="1987"/>
      <c r="K5" s="1987"/>
      <c r="L5" s="1987"/>
      <c r="M5" s="1987"/>
      <c r="N5" s="1987"/>
      <c r="O5" s="1987"/>
      <c r="P5" s="1987"/>
      <c r="Q5" s="1987"/>
      <c r="R5" s="1987"/>
      <c r="S5" s="1987"/>
    </row>
    <row r="6" spans="1:28" ht="14.1" customHeight="1" x14ac:dyDescent="0.2">
      <c r="B6" s="104" t="s">
        <v>2077</v>
      </c>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03">
        <v>16019427061</v>
      </c>
      <c r="B13" s="2004"/>
      <c r="C13" s="2004"/>
      <c r="D13" s="2004"/>
      <c r="E13" s="2004"/>
      <c r="F13" s="2004"/>
      <c r="G13" s="2004"/>
      <c r="H13" s="2005"/>
      <c r="I13" s="31"/>
      <c r="J13" s="30"/>
      <c r="K13" s="28"/>
      <c r="L13" s="30"/>
      <c r="M13" s="30"/>
      <c r="N13" s="30"/>
      <c r="O13" s="30"/>
      <c r="P13" s="30"/>
      <c r="Q13" s="30"/>
      <c r="R13" s="30"/>
      <c r="S13" s="30"/>
      <c r="T13" s="2008" t="s">
        <v>2076</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2089</v>
      </c>
      <c r="B15" s="2006"/>
      <c r="C15" s="2006"/>
      <c r="D15" s="2006"/>
      <c r="E15" s="2006"/>
      <c r="F15" s="2006"/>
      <c r="G15" s="2006"/>
      <c r="H15" s="2007"/>
      <c r="T15" s="1969" t="s">
        <v>2124</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3503</v>
      </c>
      <c r="B17" s="2031"/>
      <c r="C17" s="2031"/>
      <c r="D17" s="2031"/>
      <c r="E17" s="2031"/>
      <c r="F17" s="2031"/>
      <c r="G17" s="2031"/>
      <c r="H17" s="2032"/>
      <c r="T17" s="2018" t="s">
        <v>2079</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2126</v>
      </c>
      <c r="B19" s="2002"/>
      <c r="C19" s="2002"/>
      <c r="D19" s="2002"/>
      <c r="E19" s="2002"/>
      <c r="F19" s="2002"/>
      <c r="G19" s="2002"/>
      <c r="H19" s="2000"/>
      <c r="I19" s="30"/>
      <c r="J19" s="99"/>
      <c r="K19" s="40"/>
      <c r="L19" s="38"/>
      <c r="M19" s="112" t="s">
        <v>333</v>
      </c>
      <c r="P19" s="27"/>
      <c r="Q19" s="27"/>
      <c r="R19" s="27"/>
      <c r="S19" s="31"/>
      <c r="T19" s="2001" t="s">
        <v>2080</v>
      </c>
      <c r="U19" s="1999"/>
      <c r="V19" s="1999"/>
      <c r="W19" s="2000"/>
      <c r="X19" s="2016" t="s">
        <v>2081</v>
      </c>
      <c r="Y19" s="2017"/>
      <c r="Z19" s="2014">
        <v>60504</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2127</v>
      </c>
      <c r="B21" s="1999"/>
      <c r="C21" s="1999"/>
      <c r="D21" s="1999"/>
      <c r="E21" s="1999"/>
      <c r="F21" s="1999"/>
      <c r="G21" s="1999"/>
      <c r="H21" s="2000"/>
      <c r="I21" s="2024" t="s">
        <v>699</v>
      </c>
      <c r="J21" s="1987"/>
      <c r="K21" s="1987"/>
      <c r="L21" s="1987"/>
      <c r="M21" s="1987"/>
      <c r="N21" s="1987"/>
      <c r="O21" s="1987"/>
      <c r="P21" s="1987"/>
      <c r="Q21" s="1987"/>
      <c r="R21" s="1987"/>
      <c r="S21" s="1988"/>
      <c r="T21" s="1966" t="s">
        <v>2082</v>
      </c>
      <c r="U21" s="1967"/>
      <c r="V21" s="1967"/>
      <c r="W21" s="1967"/>
      <c r="X21" s="1980" t="s">
        <v>2083</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1595</v>
      </c>
      <c r="U22" s="51"/>
      <c r="V22" s="72"/>
      <c r="W22" s="51"/>
      <c r="X22" s="160" t="s">
        <v>1385</v>
      </c>
      <c r="Z22" s="45"/>
      <c r="AA22" s="46"/>
    </row>
    <row r="23" spans="1:27" ht="13.5" customHeight="1" x14ac:dyDescent="0.2">
      <c r="A23" s="2021" t="s">
        <v>2078</v>
      </c>
      <c r="B23" s="2022"/>
      <c r="C23" s="2022"/>
      <c r="D23" s="2022"/>
      <c r="E23" s="2022"/>
      <c r="F23" s="2022"/>
      <c r="G23" s="2022"/>
      <c r="H23" s="2023"/>
      <c r="T23" s="1961" t="s">
        <v>2084</v>
      </c>
      <c r="U23" s="1962"/>
      <c r="V23" s="1962"/>
      <c r="W23" s="1962"/>
      <c r="X23" s="1977">
        <v>43434</v>
      </c>
      <c r="Y23" s="1978"/>
      <c r="Z23" s="1978"/>
      <c r="AA23" s="1979"/>
    </row>
    <row r="24" spans="1:27" ht="14.1" customHeight="1" x14ac:dyDescent="0.2">
      <c r="A24" s="88" t="s">
        <v>698</v>
      </c>
      <c r="B24" s="49"/>
      <c r="C24" s="49"/>
      <c r="D24" s="49"/>
      <c r="E24" s="49"/>
      <c r="F24" s="49"/>
      <c r="G24" s="49"/>
      <c r="H24" s="61"/>
      <c r="J24" s="2063" t="str">
        <f>IF(B5="x",IF(AUDITCHECK!D29="AFR form Incomplete.","",IF(AUDITCHECK!D29="Deficit reduction plan is required.","School District must complete a deficit reduction plan in the 2018-2019 Budget",)),"")</f>
        <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60178</v>
      </c>
      <c r="B25" s="1999"/>
      <c r="C25" s="1999"/>
      <c r="D25" s="1999"/>
      <c r="E25" s="1999"/>
      <c r="F25" s="1999"/>
      <c r="G25" s="1999"/>
      <c r="H25" s="2000"/>
      <c r="I25" s="113"/>
      <c r="J25" s="2065"/>
      <c r="K25" s="2065"/>
      <c r="L25" s="2065"/>
      <c r="M25" s="2065"/>
      <c r="N25" s="2065"/>
      <c r="O25" s="2065"/>
      <c r="P25" s="2065"/>
      <c r="Q25" s="2065"/>
      <c r="R25" s="2065"/>
      <c r="S25" s="2066"/>
      <c r="T25" s="1958" t="s">
        <v>2085</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1590</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1686</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7831C25A-62A1-4F95-A0F4-2351CFD03520}" scale="110" showGridLines="0">
      <selection activeCell="B6" sqref="B6"/>
      <pageMargins left="0.4" right="0.2" top="0.75" bottom="0.52" header="0.19" footer="0.17"/>
      <pageSetup scale="75" orientation="landscape" r:id="rId1"/>
      <headerFooter alignWithMargins="0">
        <oddFooter>&amp;L&amp;8Printed: &amp;D
&amp;F</oddFooter>
      </headerFooter>
    </customSheetView>
    <customSheetView guid="{C1892CE2-415D-4E9F-AAD0-39D26D2D88C5}"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 guid="{1DDDFCAF-1D97-4633-8E1B-F642E3C65DC0}" scale="110" showGridLines="0">
      <selection activeCell="B6" sqref="B6"/>
      <pageMargins left="0.4" right="0.2" top="0.75" bottom="0.52" header="0.19" footer="0.17"/>
      <pageSetup scale="75" orientation="landscape" r:id="rId7"/>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8" display="www.isbe.net/sfms/afr/afr.htm"/>
    <hyperlink ref="I22:S22" r:id="rId9" display="   Send ISBE a File"/>
  </hyperlinks>
  <pageMargins left="0.4" right="0.2" top="0.75" bottom="0.52" header="0.19" footer="0.17"/>
  <pageSetup scale="75" orientation="landscape" r:id="rId10"/>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Northwestern IL Assoc</v>
      </c>
    </row>
    <row r="65" spans="2:2" x14ac:dyDescent="0.2">
      <c r="B65" s="1071">
        <f>COVER!A13</f>
        <v>16019427061</v>
      </c>
    </row>
  </sheetData>
  <customSheetViews>
    <customSheetView guid="{7831C25A-62A1-4F95-A0F4-2351CFD03520}" scale="110" showGridLines="0">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C1892CE2-415D-4E9F-AAD0-39D26D2D88C5}"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 guid="{1DDDFCAF-1D97-4633-8E1B-F642E3C65DC0}" scale="110" showGridLines="0">
      <pageMargins left="0.2" right="0.2" top="1.17" bottom="0.75" header="0.19" footer="0.16"/>
      <pageSetup scale="80" firstPageNumber="32" orientation="portrait" useFirstPageNumber="1" r:id="rId7"/>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8"/>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7831C25A-62A1-4F95-A0F4-2351CFD03520}"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C1892CE2-415D-4E9F-AAD0-39D26D2D88C5}"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 guid="{1DDDFCAF-1D97-4633-8E1B-F642E3C65DC0}" scale="110" colorId="8" showGridLines="0">
      <pageMargins left="0.2" right="0.2" top="1" bottom="1" header="0.5" footer="0.5"/>
      <pageSetup scale="80" firstPageNumber="33" orientation="portrait" useFirstPageNumber="1" r:id="rId7"/>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8"/>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53" t="s">
        <v>1783</v>
      </c>
      <c r="B18" s="2353"/>
    </row>
  </sheetData>
  <sheetProtection selectLockedCells="1"/>
  <customSheetViews>
    <customSheetView guid="{7831C25A-62A1-4F95-A0F4-2351CFD03520}"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C1892CE2-415D-4E9F-AAD0-39D26D2D88C5}"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 guid="{1DDDFCAF-1D97-4633-8E1B-F642E3C65DC0}" scale="110" showGridLines="0">
      <selection activeCell="B5" sqref="B5"/>
      <pageMargins left="0.75" right="0.75" top="1" bottom="1" header="0.5" footer="0.5"/>
      <pageSetup firstPageNumber="34" orientation="portrait" useFirstPageNumber="1" r:id="rId7"/>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8"/>
  <headerFooter alignWithMargins="0">
    <oddHeader>&amp;L&amp;8Page 35&amp;R&amp;8Page 35</oddHeader>
  </headerFooter>
  <drawing r:id="rId9"/>
  <legacyDrawing r:id="rId10"/>
  <oleObjects>
    <mc:AlternateContent xmlns:mc="http://schemas.openxmlformats.org/markup-compatibility/2006">
      <mc:Choice Requires="x14">
        <oleObject progId="Acrobat Document" dvAspect="DVASPECT_ICON" shapeId="35841" r:id="rId11">
          <objectPr defaultSize="0" r:id="rId12">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11"/>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1789</v>
      </c>
      <c r="B1" s="2355"/>
      <c r="C1" s="2355"/>
      <c r="D1" s="2355"/>
      <c r="E1" s="2355"/>
      <c r="F1" s="2356"/>
    </row>
    <row r="2" spans="1:8" ht="45" customHeight="1" x14ac:dyDescent="0.2">
      <c r="A2" s="2364" t="s">
        <v>1790</v>
      </c>
      <c r="B2" s="2365"/>
      <c r="C2" s="2365"/>
      <c r="D2" s="2365"/>
      <c r="E2" s="2365"/>
      <c r="F2" s="2366"/>
      <c r="G2" s="1075"/>
      <c r="H2" s="1075"/>
    </row>
    <row r="3" spans="1:8" ht="57" customHeight="1" x14ac:dyDescent="0.2">
      <c r="A3" s="2367" t="s">
        <v>1785</v>
      </c>
      <c r="B3" s="2368"/>
      <c r="C3" s="2368"/>
      <c r="D3" s="2368"/>
      <c r="E3" s="2368"/>
      <c r="F3" s="2369"/>
      <c r="G3" s="1075"/>
      <c r="H3" s="1075"/>
    </row>
    <row r="4" spans="1:8" ht="14.25" customHeight="1" x14ac:dyDescent="0.2">
      <c r="A4" s="2373" t="s">
        <v>2055</v>
      </c>
      <c r="B4" s="2374"/>
      <c r="C4" s="2374"/>
      <c r="D4" s="2374"/>
      <c r="E4" s="2374"/>
      <c r="F4" s="2375"/>
      <c r="G4" s="1075"/>
      <c r="H4" s="1075"/>
    </row>
    <row r="5" spans="1:8" ht="14.25" customHeight="1" x14ac:dyDescent="0.2">
      <c r="A5" s="2376" t="s">
        <v>2056</v>
      </c>
      <c r="B5" s="2377"/>
      <c r="C5" s="2377"/>
      <c r="D5" s="2377"/>
      <c r="E5" s="2377"/>
      <c r="F5" s="2378"/>
      <c r="G5" s="1075"/>
      <c r="H5" s="1075"/>
    </row>
    <row r="6" spans="1:8" s="1076" customFormat="1" ht="41.25" customHeight="1" x14ac:dyDescent="0.2">
      <c r="A6" s="2370" t="s">
        <v>1791</v>
      </c>
      <c r="B6" s="2371"/>
      <c r="C6" s="2371"/>
      <c r="D6" s="2371"/>
      <c r="E6" s="2371"/>
      <c r="F6" s="2372"/>
    </row>
    <row r="7" spans="1:8" ht="42" customHeight="1" x14ac:dyDescent="0.2">
      <c r="A7" s="1077" t="s">
        <v>502</v>
      </c>
      <c r="B7" s="1078" t="s">
        <v>1575</v>
      </c>
      <c r="C7" s="1078" t="s">
        <v>1576</v>
      </c>
      <c r="D7" s="1078" t="s">
        <v>1574</v>
      </c>
      <c r="E7" s="1078" t="s">
        <v>1577</v>
      </c>
      <c r="F7" s="1078" t="s">
        <v>1434</v>
      </c>
    </row>
    <row r="8" spans="1:8" s="1080" customFormat="1" ht="14.25" customHeight="1" x14ac:dyDescent="0.2">
      <c r="A8" s="1079" t="s">
        <v>1435</v>
      </c>
      <c r="B8" s="1838">
        <f>'Acct Summary 7-8'!C8</f>
        <v>20157247</v>
      </c>
      <c r="C8" s="1838">
        <f>'Acct Summary 7-8'!D8</f>
        <v>0</v>
      </c>
      <c r="D8" s="1838">
        <f>'Acct Summary 7-8'!F8</f>
        <v>0</v>
      </c>
      <c r="E8" s="1838">
        <f>'Acct Summary 7-8'!I8</f>
        <v>0</v>
      </c>
      <c r="F8" s="1838">
        <f>SUM(B8:E8)</f>
        <v>20157247</v>
      </c>
    </row>
    <row r="9" spans="1:8" s="1080" customFormat="1" ht="14.25" customHeight="1" thickBot="1" x14ac:dyDescent="0.25">
      <c r="A9" s="1079" t="s">
        <v>1436</v>
      </c>
      <c r="B9" s="1839">
        <f>'Acct Summary 7-8'!C17</f>
        <v>19959032</v>
      </c>
      <c r="C9" s="1839">
        <f>'Acct Summary 7-8'!D17</f>
        <v>0</v>
      </c>
      <c r="D9" s="1839">
        <f>'Acct Summary 7-8'!F17</f>
        <v>0</v>
      </c>
      <c r="E9" s="1838"/>
      <c r="F9" s="1838">
        <f>SUM(B9:E9)</f>
        <v>19959032</v>
      </c>
    </row>
    <row r="10" spans="1:8" s="1080" customFormat="1" ht="14.25" thickTop="1" thickBot="1" x14ac:dyDescent="0.25">
      <c r="A10" s="1081" t="s">
        <v>1437</v>
      </c>
      <c r="B10" s="1840">
        <f>(B8-B9)</f>
        <v>198215</v>
      </c>
      <c r="C10" s="1840">
        <f>(C8-C9)</f>
        <v>0</v>
      </c>
      <c r="D10" s="1840">
        <f>(D8-D9)</f>
        <v>0</v>
      </c>
      <c r="E10" s="1839">
        <f>(E8-E9)</f>
        <v>0</v>
      </c>
      <c r="F10" s="1841">
        <f>SUM(F8-F9)</f>
        <v>198215</v>
      </c>
    </row>
    <row r="11" spans="1:8" s="1080" customFormat="1" ht="14.25" thickTop="1" thickBot="1" x14ac:dyDescent="0.25">
      <c r="A11" s="1082" t="s">
        <v>1784</v>
      </c>
      <c r="B11" s="1842">
        <f>'Acct Summary 7-8'!C81</f>
        <v>4876156</v>
      </c>
      <c r="C11" s="1842">
        <f>'Acct Summary 7-8'!D81</f>
        <v>0</v>
      </c>
      <c r="D11" s="1842">
        <f>'Acct Summary 7-8'!F81</f>
        <v>0</v>
      </c>
      <c r="E11" s="1842">
        <f>'Acct Summary 7-8'!I81</f>
        <v>0</v>
      </c>
      <c r="F11" s="1843">
        <f>SUM(B11:E11)</f>
        <v>4876156</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1786</v>
      </c>
      <c r="B16" s="2357"/>
      <c r="C16" s="2357"/>
      <c r="D16" s="2357"/>
      <c r="E16" s="2357"/>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7831C25A-62A1-4F95-A0F4-2351CFD03520}"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C1892CE2-415D-4E9F-AAD0-39D26D2D88C5}"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 guid="{1DDDFCAF-1D97-4633-8E1B-F642E3C65DC0}" scale="110" showGridLines="0" zeroValues="0" fitToPage="1" hiddenRows="1">
      <selection sqref="A1:F1"/>
      <pageMargins left="0.75" right="0.75" top="1" bottom="1" header="0.5" footer="0.5"/>
      <printOptions headings="1"/>
      <pageSetup firstPageNumber="19" fitToHeight="0" orientation="landscape" useFirstPageNumber="1" r:id="rId7"/>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8"/>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9" t="s">
        <v>686</v>
      </c>
      <c r="B3" s="2380"/>
      <c r="C3" s="2380"/>
      <c r="D3" s="2381"/>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1583</v>
      </c>
      <c r="D7" s="2391"/>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1584</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394" t="s">
        <v>332</v>
      </c>
      <c r="D21" s="2395"/>
    </row>
    <row r="22" spans="1:10" ht="12.75" x14ac:dyDescent="0.2">
      <c r="A22" s="1140"/>
      <c r="B22" s="1141">
        <v>2</v>
      </c>
      <c r="C22" s="2392" t="s">
        <v>1604</v>
      </c>
      <c r="D22" s="2393"/>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88" t="s">
        <v>1796</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7831C25A-62A1-4F95-A0F4-2351CFD03520}" scale="110" colorId="8" showGridLines="0" hiddenRows="1" topLeftCell="A8">
      <selection activeCell="D24" sqref="D24"/>
      <pageMargins left="0.51" right="0.2" top="0.55000000000000004" bottom="0.5" header="0.25" footer="0.25"/>
      <pageSetup scale="70" firstPageNumber="32" orientation="portrait" r:id="rId1"/>
      <headerFooter alignWithMargins="0">
        <oddFooter>&amp;L&amp;8School No:  &amp;F</oddFooter>
      </headerFooter>
    </customSheetView>
    <customSheetView guid="{C1892CE2-415D-4E9F-AAD0-39D26D2D88C5}"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 guid="{1DDDFCAF-1D97-4633-8E1B-F642E3C65DC0}" scale="110" colorId="8" showGridLines="0" hiddenRows="1" topLeftCell="A8">
      <selection activeCell="D24" sqref="D24"/>
      <pageMargins left="0.51" right="0.2" top="0.55000000000000004" bottom="0.5" header="0.25" footer="0.25"/>
      <pageSetup scale="70" firstPageNumber="32" orientation="portrait" r:id="rId7"/>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8"/>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16019427061</v>
      </c>
    </row>
    <row r="3" spans="1:2" x14ac:dyDescent="0.2">
      <c r="A3" t="s">
        <v>1013</v>
      </c>
      <c r="B3" s="138" t="str">
        <f>COVER!A15</f>
        <v>DeKalb</v>
      </c>
    </row>
    <row r="4" spans="1:2" x14ac:dyDescent="0.2">
      <c r="A4" t="s">
        <v>1064</v>
      </c>
      <c r="B4" s="138" t="str">
        <f>COVER!A17</f>
        <v>Northwestern IL Assoc</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Andrew Mace</v>
      </c>
    </row>
    <row r="18" spans="1:2" x14ac:dyDescent="0.2">
      <c r="A18" t="s">
        <v>1212</v>
      </c>
      <c r="B18" s="138" t="str">
        <f>COVER!T17</f>
        <v>3957 75th Street</v>
      </c>
    </row>
    <row r="19" spans="1:2" x14ac:dyDescent="0.2">
      <c r="A19" t="s">
        <v>941</v>
      </c>
      <c r="B19" s="138" t="str">
        <f>COVER!T25</f>
        <v>sduenser@kleinhallcpa.com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7041026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4874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2164870</v>
      </c>
      <c r="C91" s="2" t="s">
        <v>594</v>
      </c>
      <c r="D91" s="2" t="str">
        <f t="shared" si="0"/>
        <v>Error?</v>
      </c>
    </row>
    <row r="92" spans="1:4" x14ac:dyDescent="0.2">
      <c r="A92" s="5">
        <v>31</v>
      </c>
      <c r="B92" s="138">
        <f>'Assets-Liab 5-6'!C39</f>
        <v>4876156</v>
      </c>
      <c r="D92" s="2" t="str">
        <f t="shared" si="0"/>
        <v>Error?</v>
      </c>
    </row>
    <row r="93" spans="1:4" x14ac:dyDescent="0.2">
      <c r="A93" s="5">
        <v>32</v>
      </c>
      <c r="B93" s="138">
        <f>'Assets-Liab 5-6'!C41</f>
        <v>7041026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1343445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1343445</v>
      </c>
      <c r="C279" s="2" t="s">
        <v>594</v>
      </c>
      <c r="D279" s="2" t="str">
        <f t="shared" si="3"/>
        <v>Error?</v>
      </c>
    </row>
    <row r="280" spans="1:4" x14ac:dyDescent="0.2">
      <c r="A280" s="5">
        <v>219</v>
      </c>
      <c r="B280" s="138">
        <f>'Assets-Liab 5-6'!M40</f>
        <v>1343445</v>
      </c>
      <c r="D280" s="2" t="str">
        <f t="shared" si="3"/>
        <v>Error?</v>
      </c>
    </row>
    <row r="281" spans="1:4" x14ac:dyDescent="0.2">
      <c r="A281" s="5">
        <v>220</v>
      </c>
      <c r="B281" s="138">
        <f>'Assets-Liab 5-6'!M41</f>
        <v>1343445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27891</v>
      </c>
      <c r="D719" s="2" t="str">
        <f t="shared" si="10"/>
        <v>Error?</v>
      </c>
    </row>
    <row r="720" spans="1:4" x14ac:dyDescent="0.2">
      <c r="A720" s="5">
        <v>659</v>
      </c>
      <c r="B720" s="138">
        <f>'Expenditures 15-22'!C33</f>
        <v>2677081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101216</v>
      </c>
      <c r="D722" s="2" t="str">
        <f t="shared" si="10"/>
        <v>Error?</v>
      </c>
    </row>
    <row r="723" spans="1:4" x14ac:dyDescent="0.2">
      <c r="A723" s="5">
        <v>662</v>
      </c>
      <c r="B723" s="138">
        <f>'Expenditures 15-22'!C38</f>
        <v>6609112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495992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7206320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1066469</v>
      </c>
      <c r="D733" s="2" t="str">
        <f t="shared" si="10"/>
        <v>Error?</v>
      </c>
    </row>
    <row r="734" spans="1:4" x14ac:dyDescent="0.2">
      <c r="A734" s="5">
        <v>673</v>
      </c>
      <c r="B734" s="138">
        <f>'Expenditures 15-22'!C53</f>
        <v>1395036</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217790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217790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8819146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11496227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1870</v>
      </c>
      <c r="D777" s="2" t="str">
        <f t="shared" si="11"/>
        <v>Error?</v>
      </c>
    </row>
    <row r="778" spans="1:4" x14ac:dyDescent="0.2">
      <c r="A778" s="5">
        <v>717</v>
      </c>
      <c r="B778" s="138">
        <f>'Expenditures 15-22'!D33</f>
        <v>999529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19059</v>
      </c>
      <c r="D780" s="2" t="str">
        <f t="shared" si="11"/>
        <v>Error?</v>
      </c>
    </row>
    <row r="781" spans="1:4" x14ac:dyDescent="0.2">
      <c r="A781" s="5">
        <v>720</v>
      </c>
      <c r="B781" s="138">
        <f>'Expenditures 15-22'!D38</f>
        <v>2152870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136318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2308247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343582</v>
      </c>
      <c r="D791" s="2" t="str">
        <f t="shared" si="11"/>
        <v>Error?</v>
      </c>
    </row>
    <row r="792" spans="1:4" x14ac:dyDescent="0.2">
      <c r="A792" s="5">
        <v>731</v>
      </c>
      <c r="B792" s="138">
        <f>'Expenditures 15-22'!D53</f>
        <v>384063</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73347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73347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2765657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3765186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16587</v>
      </c>
      <c r="D835" s="2" t="str">
        <f t="shared" si="12"/>
        <v>Error?</v>
      </c>
    </row>
    <row r="836" spans="1:4" x14ac:dyDescent="0.2">
      <c r="A836" s="5">
        <v>775</v>
      </c>
      <c r="B836" s="138">
        <f>'Expenditures 15-22'!E33</f>
        <v>723843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24865</v>
      </c>
      <c r="D838" s="2" t="str">
        <f t="shared" si="12"/>
        <v>Error?</v>
      </c>
    </row>
    <row r="839" spans="1:4" x14ac:dyDescent="0.2">
      <c r="A839" s="5">
        <v>778</v>
      </c>
      <c r="B839" s="138">
        <f>'Expenditures 15-22'!E38</f>
        <v>1893705</v>
      </c>
      <c r="D839" s="2" t="str">
        <f t="shared" si="12"/>
        <v>Error?</v>
      </c>
    </row>
    <row r="840" spans="1:4" x14ac:dyDescent="0.2">
      <c r="A840" s="5">
        <v>779</v>
      </c>
      <c r="B840" s="138">
        <f>'Expenditures 15-22'!E39</f>
        <v>6478</v>
      </c>
      <c r="D840" s="2" t="str">
        <f t="shared" si="12"/>
        <v>Error?</v>
      </c>
    </row>
    <row r="841" spans="1:4" x14ac:dyDescent="0.2">
      <c r="A841" s="5">
        <v>780</v>
      </c>
      <c r="B841" s="138">
        <f>'Expenditures 15-22'!E40</f>
        <v>789075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2714123</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2272</v>
      </c>
      <c r="D848" s="2" t="str">
        <f t="shared" si="12"/>
        <v>Error?</v>
      </c>
    </row>
    <row r="849" spans="1:4" x14ac:dyDescent="0.2">
      <c r="A849" s="5">
        <v>788</v>
      </c>
      <c r="B849" s="138">
        <f>'Expenditures 15-22'!E50</f>
        <v>234505</v>
      </c>
      <c r="D849" s="2" t="str">
        <f t="shared" si="12"/>
        <v>Error?</v>
      </c>
    </row>
    <row r="850" spans="1:4" x14ac:dyDescent="0.2">
      <c r="A850" s="5">
        <v>789</v>
      </c>
      <c r="B850" s="138">
        <f>'Expenditures 15-22'!E53</f>
        <v>265117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44829</v>
      </c>
      <c r="D855" s="2" t="str">
        <f t="shared" si="12"/>
        <v>Error?</v>
      </c>
    </row>
    <row r="856" spans="1:4" x14ac:dyDescent="0.2">
      <c r="A856" s="5">
        <v>795</v>
      </c>
      <c r="B856" s="138">
        <f>'Expenditures 15-22'!E61</f>
        <v>492290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537119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3516359</v>
      </c>
      <c r="C871" s="2" t="s">
        <v>594</v>
      </c>
      <c r="D871" s="2" t="str">
        <f t="shared" si="12"/>
        <v>Error?</v>
      </c>
    </row>
    <row r="872" spans="1:4" x14ac:dyDescent="0.2">
      <c r="A872" s="5">
        <v>811</v>
      </c>
      <c r="B872" s="138">
        <f>'Expenditures 15-22'!E75</f>
        <v>1936</v>
      </c>
      <c r="D872" s="2" t="str">
        <f t="shared" si="12"/>
        <v>Error?</v>
      </c>
    </row>
    <row r="873" spans="1:4" x14ac:dyDescent="0.2">
      <c r="A873" s="5">
        <v>812</v>
      </c>
      <c r="B873" s="138">
        <f>'Expenditures 15-22'!E114</f>
        <v>4242138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297</v>
      </c>
      <c r="D893" s="2" t="str">
        <f t="shared" si="12"/>
        <v>Error?</v>
      </c>
    </row>
    <row r="894" spans="1:4" x14ac:dyDescent="0.2">
      <c r="A894" s="5">
        <v>833</v>
      </c>
      <c r="B894" s="138">
        <f>'Expenditures 15-22'!F33</f>
        <v>27074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37288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10762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48050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5369</v>
      </c>
      <c r="D907" s="2" t="str">
        <f t="shared" si="13"/>
        <v>Error?</v>
      </c>
    </row>
    <row r="908" spans="1:4" x14ac:dyDescent="0.2">
      <c r="A908" s="5">
        <v>847</v>
      </c>
      <c r="B908" s="138">
        <f>'Expenditures 15-22'!F53</f>
        <v>6626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69052</v>
      </c>
      <c r="D913" s="2" t="str">
        <f t="shared" si="13"/>
        <v>Error?</v>
      </c>
    </row>
    <row r="914" spans="1:4" x14ac:dyDescent="0.2">
      <c r="A914" s="5">
        <v>853</v>
      </c>
      <c r="B914" s="138">
        <f>'Expenditures 15-22'!F61</f>
        <v>58131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127183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181859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208933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1740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24544</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24544</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7912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7912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32456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34196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746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225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513</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738</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1576</v>
      </c>
      <c r="D1023" s="2" t="str">
        <f t="shared" ref="D1023:D1086" si="15">IF(ISBLANK(B1023),"OK",IF(A1023-B1023=0,"OK","Error?"))</f>
        <v>Error?</v>
      </c>
    </row>
    <row r="1024" spans="1:4" x14ac:dyDescent="0.2">
      <c r="A1024" s="5">
        <v>963</v>
      </c>
      <c r="B1024" s="138">
        <f>'Expenditures 15-22'!H53</f>
        <v>2186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3264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4010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46645</v>
      </c>
      <c r="C1107" s="2" t="s">
        <v>594</v>
      </c>
      <c r="D1107" s="2" t="str">
        <f t="shared" si="16"/>
        <v>Error?</v>
      </c>
    </row>
    <row r="1108" spans="1:4" x14ac:dyDescent="0.2">
      <c r="A1108" s="5">
        <v>1047</v>
      </c>
      <c r="B1108" s="138">
        <f>'Expenditures 15-22'!K33</f>
        <v>4430860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145140</v>
      </c>
      <c r="C1110" s="2" t="s">
        <v>594</v>
      </c>
      <c r="D1110" s="2" t="str">
        <f t="shared" si="16"/>
        <v>Error?</v>
      </c>
    </row>
    <row r="1111" spans="1:4" x14ac:dyDescent="0.2">
      <c r="A1111" s="5">
        <v>1050</v>
      </c>
      <c r="B1111" s="138">
        <f>'Expenditures 15-22'!K38</f>
        <v>10693200</v>
      </c>
      <c r="C1111" s="2" t="s">
        <v>594</v>
      </c>
      <c r="D1111" s="2" t="str">
        <f t="shared" si="16"/>
        <v>Error?</v>
      </c>
    </row>
    <row r="1112" spans="1:4" x14ac:dyDescent="0.2">
      <c r="A1112" s="5">
        <v>1051</v>
      </c>
      <c r="B1112" s="138">
        <f>'Expenditures 15-22'!K39</f>
        <v>6478</v>
      </c>
      <c r="C1112" s="2" t="s">
        <v>594</v>
      </c>
      <c r="D1112" s="2" t="str">
        <f t="shared" si="16"/>
        <v>Error?</v>
      </c>
    </row>
    <row r="1113" spans="1:4" x14ac:dyDescent="0.2">
      <c r="A1113" s="5">
        <v>1052</v>
      </c>
      <c r="B1113" s="138">
        <f>'Expenditures 15-22'!K40</f>
        <v>1656120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12500938</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2272</v>
      </c>
      <c r="C1120" s="2" t="s">
        <v>594</v>
      </c>
      <c r="D1120" s="2" t="str">
        <f t="shared" si="16"/>
        <v>Error?</v>
      </c>
    </row>
    <row r="1121" spans="1:4" x14ac:dyDescent="0.2">
      <c r="A1121" s="5">
        <v>1060</v>
      </c>
      <c r="B1121" s="138">
        <f>'Expenditures 15-22'!K50</f>
        <v>1651501</v>
      </c>
      <c r="C1121" s="2" t="s">
        <v>594</v>
      </c>
      <c r="D1121" s="2" t="str">
        <f t="shared" si="16"/>
        <v>Error?</v>
      </c>
    </row>
    <row r="1122" spans="1:4" x14ac:dyDescent="0.2">
      <c r="A1122" s="5">
        <v>1061</v>
      </c>
      <c r="B1122" s="138">
        <f>'Expenditures 15-22'!K53</f>
        <v>2053028</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405358</v>
      </c>
      <c r="C1127" s="2" t="s">
        <v>594</v>
      </c>
      <c r="D1127" s="2" t="str">
        <f t="shared" si="16"/>
        <v>Error?</v>
      </c>
    </row>
    <row r="1128" spans="1:4" x14ac:dyDescent="0.2">
      <c r="A1128" s="5">
        <v>1067</v>
      </c>
      <c r="B1128" s="138">
        <f>'Expenditures 15-22'!K61</f>
        <v>566912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972270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15526236</v>
      </c>
      <c r="C1143" s="2" t="s">
        <v>594</v>
      </c>
      <c r="D1143" s="2" t="str">
        <f t="shared" si="16"/>
        <v>Error?</v>
      </c>
    </row>
    <row r="1144" spans="1:4" x14ac:dyDescent="0.2">
      <c r="A1144" s="5">
        <v>1083</v>
      </c>
      <c r="B1144" s="138">
        <f>'Expenditures 15-22'!K75</f>
        <v>1936</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19959032</v>
      </c>
      <c r="C1152" s="2" t="s">
        <v>594</v>
      </c>
      <c r="D1152" s="2" t="str">
        <f t="shared" si="17"/>
        <v>Error?</v>
      </c>
    </row>
    <row r="1153" spans="1:4" x14ac:dyDescent="0.2">
      <c r="A1153" s="5">
        <v>1092</v>
      </c>
      <c r="B1153" s="138">
        <f>'Expenditures 15-22'!K115</f>
        <v>198215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4677941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4876156</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1123000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1123000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240822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240822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20377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20377</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1343445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1343445</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433869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433869</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92295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92295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-17499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-17499</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543663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543663</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799782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799782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17769246</v>
      </c>
      <c r="C2551" s="2" t="s">
        <v>594</v>
      </c>
      <c r="D2551" s="2" t="str">
        <f t="shared" si="38"/>
        <v>Error?</v>
      </c>
    </row>
    <row r="2552" spans="1:4" x14ac:dyDescent="0.2">
      <c r="A2552" s="10">
        <v>2491</v>
      </c>
      <c r="D2552" s="2" t="str">
        <f t="shared" si="38"/>
        <v>OK</v>
      </c>
    </row>
    <row r="2553" spans="1:4" x14ac:dyDescent="0.2">
      <c r="A2553" s="5">
        <v>2492</v>
      </c>
      <c r="B2553" s="138">
        <f>'Acct Summary 7-8'!C6</f>
        <v>1703516</v>
      </c>
      <c r="C2553" s="2" t="s">
        <v>594</v>
      </c>
      <c r="D2553" s="2" t="str">
        <f t="shared" si="38"/>
        <v>Error?</v>
      </c>
    </row>
    <row r="2554" spans="1:4" x14ac:dyDescent="0.2">
      <c r="A2554" s="5">
        <v>2493</v>
      </c>
      <c r="B2554" s="138">
        <f>'Acct Summary 7-8'!C7</f>
        <v>684485</v>
      </c>
      <c r="C2554" s="2" t="s">
        <v>594</v>
      </c>
      <c r="D2554" s="2" t="str">
        <f t="shared" si="38"/>
        <v>Error?</v>
      </c>
    </row>
    <row r="2555" spans="1:4" x14ac:dyDescent="0.2">
      <c r="A2555" s="5">
        <v>2494</v>
      </c>
      <c r="B2555" s="138">
        <f>'Acct Summary 7-8'!C8</f>
        <v>20157247</v>
      </c>
      <c r="C2555" s="2" t="s">
        <v>594</v>
      </c>
      <c r="D2555" s="2" t="str">
        <f t="shared" si="38"/>
        <v>Error?</v>
      </c>
    </row>
    <row r="2556" spans="1:4" x14ac:dyDescent="0.2">
      <c r="A2556" s="5">
        <v>2495</v>
      </c>
      <c r="B2556" s="138">
        <f>'Acct Summary 7-8'!C12</f>
        <v>4430860</v>
      </c>
      <c r="C2556" s="2" t="s">
        <v>594</v>
      </c>
      <c r="D2556" s="2" t="str">
        <f t="shared" si="38"/>
        <v>Error?</v>
      </c>
    </row>
    <row r="2557" spans="1:4" x14ac:dyDescent="0.2">
      <c r="A2557" s="5">
        <v>2496</v>
      </c>
      <c r="B2557" s="138">
        <f>'Acct Summary 7-8'!C13</f>
        <v>15526236</v>
      </c>
      <c r="C2557" s="2" t="s">
        <v>594</v>
      </c>
      <c r="D2557" s="2" t="str">
        <f t="shared" si="38"/>
        <v>Error?</v>
      </c>
    </row>
    <row r="2558" spans="1:4" x14ac:dyDescent="0.2">
      <c r="A2558" s="5">
        <v>2497</v>
      </c>
      <c r="B2558" s="138">
        <f>'Acct Summary 7-8'!C14</f>
        <v>1936</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19959032</v>
      </c>
      <c r="C2561" s="2" t="s">
        <v>594</v>
      </c>
      <c r="D2561" s="2" t="str">
        <f t="shared" si="39"/>
        <v>Error?</v>
      </c>
    </row>
    <row r="2562" spans="1:4" x14ac:dyDescent="0.2">
      <c r="A2562" s="5">
        <v>2501</v>
      </c>
      <c r="B2562" s="138">
        <f>'Acct Summary 7-8'!C20</f>
        <v>198215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328567</v>
      </c>
      <c r="D2718" s="2" t="str">
        <f t="shared" si="41"/>
        <v>Error?</v>
      </c>
    </row>
    <row r="2719" spans="1:4" x14ac:dyDescent="0.2">
      <c r="A2719" s="5">
        <v>2658</v>
      </c>
      <c r="B2719" s="138">
        <f>'Expenditures 15-22'!D51</f>
        <v>40481</v>
      </c>
      <c r="D2719" s="2" t="str">
        <f t="shared" si="41"/>
        <v>Error?</v>
      </c>
    </row>
    <row r="2720" spans="1:4" x14ac:dyDescent="0.2">
      <c r="A2720" s="5">
        <v>2659</v>
      </c>
      <c r="B2720" s="138">
        <f>'Expenditures 15-22'!E51</f>
        <v>28340</v>
      </c>
      <c r="D2720" s="2" t="str">
        <f t="shared" si="41"/>
        <v>Error?</v>
      </c>
    </row>
    <row r="2721" spans="1:4" x14ac:dyDescent="0.2">
      <c r="A2721" s="5">
        <v>2660</v>
      </c>
      <c r="B2721" s="138">
        <f>'Expenditures 15-22'!F51</f>
        <v>1257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610</v>
      </c>
      <c r="D2723" s="2" t="str">
        <f t="shared" si="41"/>
        <v>Error?</v>
      </c>
    </row>
    <row r="2724" spans="1:4" x14ac:dyDescent="0.2">
      <c r="A2724" s="5">
        <v>2663</v>
      </c>
      <c r="B2724" s="138">
        <f>'Expenditures 15-22'!K51</f>
        <v>399255</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198215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2649190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997659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707256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26777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1740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746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4384215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6817163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20157247</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19959032</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4876156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599340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50737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34408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29718</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1838827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4069</v>
      </c>
      <c r="D5086" s="2" t="str">
        <f t="shared" si="78"/>
        <v>Error?</v>
      </c>
    </row>
    <row r="5087" spans="1:4" x14ac:dyDescent="0.2">
      <c r="A5087" s="5">
        <v>5026</v>
      </c>
      <c r="B5087" s="138">
        <f>'Revenues 9-14'!C40</f>
        <v>1872614</v>
      </c>
      <c r="C5087" s="2" t="s">
        <v>594</v>
      </c>
      <c r="D5087" s="2" t="str">
        <f t="shared" si="78"/>
        <v>Error?</v>
      </c>
    </row>
    <row r="5088" spans="1:4" x14ac:dyDescent="0.2">
      <c r="A5088" s="5">
        <v>5027</v>
      </c>
      <c r="B5088" s="138">
        <f>'Revenues 9-14'!C65</f>
        <v>16713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16713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23695</v>
      </c>
      <c r="D5114" s="2" t="str">
        <f t="shared" si="78"/>
        <v>Error?</v>
      </c>
    </row>
    <row r="5115" spans="1:4" x14ac:dyDescent="0.2">
      <c r="A5115" s="5">
        <v>5054</v>
      </c>
      <c r="B5115" s="138">
        <f>'Revenues 9-14'!C98</f>
        <v>15850532</v>
      </c>
      <c r="D5115" s="2" t="str">
        <f t="shared" si="78"/>
        <v>Error?</v>
      </c>
    </row>
    <row r="5116" spans="1:4" x14ac:dyDescent="0.2">
      <c r="A5116" s="5">
        <v>5055</v>
      </c>
      <c r="B5116" s="138">
        <f>'Revenues 9-14'!C99</f>
        <v>2240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3452</v>
      </c>
      <c r="D5119" s="2" t="str">
        <f t="shared" ref="D5119:D5182" si="79">IF(ISBLANK(B5119),"OK",IF(A5119-B5119=0,"OK","Error?"))</f>
        <v>Error?</v>
      </c>
    </row>
    <row r="5120" spans="1:4" x14ac:dyDescent="0.2">
      <c r="A5120" s="5">
        <v>5059</v>
      </c>
      <c r="B5120" s="138">
        <f>'Revenues 9-14'!C108</f>
        <v>15879919</v>
      </c>
      <c r="C5120" s="2" t="s">
        <v>594</v>
      </c>
      <c r="D5120" s="2" t="str">
        <f t="shared" si="79"/>
        <v>Error?</v>
      </c>
    </row>
    <row r="5121" spans="1:4" x14ac:dyDescent="0.2">
      <c r="A5121" s="5">
        <v>5060</v>
      </c>
      <c r="B5121" s="138">
        <f>'Revenues 9-14'!C109</f>
        <v>17769246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1362812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1362812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340704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340704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340704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1703516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684485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684485</v>
      </c>
      <c r="C5326" s="2" t="s">
        <v>594</v>
      </c>
      <c r="D5326" s="2" t="str">
        <f t="shared" si="82"/>
        <v>Error?</v>
      </c>
    </row>
    <row r="5327" spans="1:4" x14ac:dyDescent="0.2">
      <c r="A5327" s="5">
        <v>5266</v>
      </c>
      <c r="B5327" s="138">
        <f>'Revenues 9-14'!C275</f>
        <v>20157247</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217681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6182</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559021</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1600975</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198215</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4.0649847954003115E-2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847</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847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198916</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198916</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8579</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8579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207495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208342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208342</v>
      </c>
      <c r="D7624" s="2" t="str">
        <f t="shared" si="124"/>
        <v>Error?</v>
      </c>
      <c r="E7624" s="2" t="s">
        <v>19</v>
      </c>
    </row>
    <row r="7625" spans="1:5" x14ac:dyDescent="0.2">
      <c r="A7625">
        <f t="shared" si="123"/>
        <v>7564</v>
      </c>
      <c r="B7625" s="138">
        <f>'Cap Outlay Deprec 26'!I17</f>
        <v>20834.2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113129.2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3506425</v>
      </c>
      <c r="D7797" s="2" t="str">
        <f t="shared" si="127"/>
        <v>Error?</v>
      </c>
      <c r="E7797" s="4" t="s">
        <v>2019</v>
      </c>
    </row>
    <row r="7798" spans="1:5" x14ac:dyDescent="0.2">
      <c r="A7798">
        <v>7737</v>
      </c>
      <c r="B7798" s="138">
        <f>'Contracts Paid in CY 29'!F141</f>
        <v>625000</v>
      </c>
      <c r="D7798" s="2" t="str">
        <f t="shared" si="127"/>
        <v>Error?</v>
      </c>
      <c r="E7798" s="4" t="s">
        <v>2019</v>
      </c>
    </row>
    <row r="7799" spans="1:5" x14ac:dyDescent="0.2">
      <c r="A7799">
        <v>7738</v>
      </c>
      <c r="B7799" s="138">
        <f>'Contracts Paid in CY 29'!G141</f>
        <v>2881425</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7831C25A-62A1-4F95-A0F4-2351CFD03520}"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C1892CE2-415D-4E9F-AAD0-39D26D2D88C5}"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 guid="{1DDDFCAF-1D97-4633-8E1B-F642E3C65DC0}" state="hidden">
      <pane ySplit="1" topLeftCell="A52" activePane="bottomLeft" state="frozen"/>
      <selection pane="bottomLeft" activeCell="D1" sqref="D1:D1048576"/>
      <pageMargins left="0.75" right="0.75" top="1" bottom="1" header="0.5" footer="0.5"/>
      <pageSetup scale="75" orientation="portrait" r:id="rId7"/>
      <headerFooter alignWithMargins="0">
        <oddHeader>&amp;A</oddHeader>
        <oddFooter>Page &amp;P</oddFooter>
      </headerFooter>
    </customSheetView>
  </customSheetViews>
  <phoneticPr fontId="13" type="noConversion"/>
  <pageMargins left="0.75" right="0.75" top="1" bottom="1" header="0.5" footer="0.5"/>
  <pageSetup scale="75" orientation="portrait" r:id="rId8"/>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1798</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Northwestern IL Assoc</v>
      </c>
      <c r="B7" s="2421"/>
      <c r="C7" s="2421"/>
      <c r="D7" s="2422"/>
      <c r="E7" s="2423">
        <f>COVER!A13</f>
        <v>16019427061</v>
      </c>
      <c r="F7" s="2424"/>
      <c r="G7" s="2430" t="str">
        <f>COVER!T23</f>
        <v>066-003910</v>
      </c>
      <c r="H7" s="2431"/>
      <c r="I7" s="2431"/>
      <c r="J7" s="2431"/>
      <c r="K7" s="2431"/>
      <c r="L7" s="2432"/>
    </row>
    <row r="8" spans="1:29" ht="13.5" customHeight="1" x14ac:dyDescent="0.2">
      <c r="A8" s="1185" t="s">
        <v>1596</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Klein Hall CPAs</v>
      </c>
      <c r="H9" s="2436"/>
      <c r="I9" s="2436"/>
      <c r="J9" s="2436"/>
      <c r="K9" s="2436"/>
      <c r="L9" s="2437"/>
    </row>
    <row r="10" spans="1:29" ht="13.5" customHeight="1" x14ac:dyDescent="0.2">
      <c r="A10" s="2410">
        <f>COVER!A38</f>
        <v>0</v>
      </c>
      <c r="B10" s="2411"/>
      <c r="C10" s="2411"/>
      <c r="D10" s="2411"/>
      <c r="E10" s="2411"/>
      <c r="F10" s="2412"/>
      <c r="G10" s="2404" t="str">
        <f>COVER!T17</f>
        <v>3957 75th Street</v>
      </c>
      <c r="H10" s="2405"/>
      <c r="I10" s="2405"/>
      <c r="J10" s="2405"/>
      <c r="K10" s="2405"/>
      <c r="L10" s="2406"/>
    </row>
    <row r="11" spans="1:29" ht="13.5" customHeight="1" x14ac:dyDescent="0.2">
      <c r="A11" s="1185" t="s">
        <v>1598</v>
      </c>
      <c r="B11" s="1186"/>
      <c r="C11" s="1187"/>
      <c r="D11" s="1192"/>
      <c r="E11" s="1187"/>
      <c r="F11" s="1191"/>
      <c r="G11" s="2404" t="str">
        <f>COVER!T19</f>
        <v>Aurora</v>
      </c>
      <c r="H11" s="2405"/>
      <c r="I11" s="2405"/>
      <c r="J11" s="2405"/>
      <c r="K11" s="2405"/>
      <c r="L11" s="2406"/>
    </row>
    <row r="12" spans="1:29" ht="13.5" customHeight="1" x14ac:dyDescent="0.2">
      <c r="A12" s="2413" t="s">
        <v>1597</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1599</v>
      </c>
      <c r="H13" s="2400"/>
      <c r="I13" s="2416" t="str">
        <f>COVER!T25</f>
        <v>sduenser@kleinhallcpa.com</v>
      </c>
      <c r="J13" s="2417"/>
      <c r="K13" s="2417"/>
      <c r="L13" s="2418"/>
    </row>
    <row r="14" spans="1:29" ht="13.5" customHeight="1" x14ac:dyDescent="0.2">
      <c r="A14" s="2404" t="str">
        <f>COVER!A19</f>
        <v>245 West Exchange St.</v>
      </c>
      <c r="B14" s="2405"/>
      <c r="C14" s="2405"/>
      <c r="D14" s="2405"/>
      <c r="E14" s="2405"/>
      <c r="F14" s="2406"/>
      <c r="G14" s="1196" t="s">
        <v>1247</v>
      </c>
      <c r="H14" s="1194"/>
      <c r="I14" s="1194"/>
      <c r="J14" s="1194"/>
      <c r="K14" s="1194"/>
      <c r="L14" s="1195"/>
    </row>
    <row r="15" spans="1:29" ht="13.5" customHeight="1" x14ac:dyDescent="0.2">
      <c r="A15" s="2404" t="str">
        <f>COVER!A21</f>
        <v>Sycamore, Illinois</v>
      </c>
      <c r="B15" s="2405"/>
      <c r="C15" s="2405"/>
      <c r="D15" s="2405"/>
      <c r="E15" s="2405"/>
      <c r="F15" s="2406"/>
      <c r="G15" s="2401" t="str">
        <f>COVER!T15</f>
        <v>Andrew Mace</v>
      </c>
      <c r="H15" s="2402"/>
      <c r="I15" s="2402"/>
      <c r="J15" s="2402"/>
      <c r="K15" s="2402"/>
      <c r="L15" s="2403"/>
    </row>
    <row r="16" spans="1:29" ht="12.2" customHeight="1" x14ac:dyDescent="0.2">
      <c r="A16" s="2426">
        <f>COVER!A25</f>
        <v>60178</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630-898-5578</v>
      </c>
      <c r="H18" s="2421"/>
      <c r="I18" s="2421"/>
      <c r="J18" s="2421"/>
      <c r="K18" s="2420" t="str">
        <f>COVER!X21</f>
        <v>630-225-5128</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7831C25A-62A1-4F95-A0F4-2351CFD03520}"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C1892CE2-415D-4E9F-AAD0-39D26D2D88C5}"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 guid="{1DDDFCAF-1D97-4633-8E1B-F642E3C65DC0}" scale="110" showGridLines="0" zeroValues="0" fitToPage="1">
      <pageMargins left="0.32" right="0.27" top="0.68" bottom="1" header="0.26" footer="0.5"/>
      <pageSetup firstPageNumber="35" fitToHeight="0" orientation="portrait" useFirstPageNumber="1" r:id="rId7"/>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8"/>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Northwestern IL Assoc</v>
      </c>
      <c r="B1" s="2419"/>
      <c r="C1" s="2419"/>
      <c r="D1" s="2419"/>
    </row>
    <row r="2" spans="1:11" s="1215" customFormat="1" ht="12.75" x14ac:dyDescent="0.2">
      <c r="A2" s="2443">
        <f>'Single Audit Cover'!E7</f>
        <v>16019427061</v>
      </c>
      <c r="B2" s="2444"/>
      <c r="C2" s="2444"/>
      <c r="D2" s="2444"/>
    </row>
    <row r="3" spans="1:11" s="1215" customFormat="1" ht="12.75" x14ac:dyDescent="0.2">
      <c r="A3" s="2442" t="s">
        <v>1592</v>
      </c>
      <c r="B3" s="2419"/>
      <c r="C3" s="2419"/>
      <c r="D3" s="2419"/>
    </row>
    <row r="4" spans="1:11" s="1215" customFormat="1" ht="4.5" customHeight="1" x14ac:dyDescent="0.2">
      <c r="A4" s="1216"/>
      <c r="B4" s="1217"/>
      <c r="C4" s="1217"/>
      <c r="D4" s="1217"/>
    </row>
    <row r="5" spans="1:11" x14ac:dyDescent="0.2">
      <c r="B5" s="1219" t="s">
        <v>1593</v>
      </c>
      <c r="C5" s="1220"/>
      <c r="D5" s="1221"/>
    </row>
    <row r="6" spans="1:11" x14ac:dyDescent="0.2">
      <c r="B6" s="1219" t="s">
        <v>1287</v>
      </c>
      <c r="C6" s="1220"/>
      <c r="D6" s="1221"/>
    </row>
    <row r="7" spans="1:11" x14ac:dyDescent="0.2">
      <c r="B7" s="1219" t="s">
        <v>1594</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1269</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7831C25A-62A1-4F95-A0F4-2351CFD03520}"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C1892CE2-415D-4E9F-AAD0-39D26D2D88C5}"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 guid="{1DDDFCAF-1D97-4633-8E1B-F642E3C65DC0}" scale="125" showGridLines="0" fitToPage="1">
      <selection sqref="A1:D1"/>
      <pageMargins left="0.25" right="0" top="0.75" bottom="0.75" header="0.3" footer="0.3"/>
      <pageSetup scale="98" firstPageNumber="36" fitToHeight="0" orientation="portrait" useFirstPageNumber="1" r:id="rId7"/>
      <headerFooter alignWithMargins="0">
        <oddHeader>&amp;L&amp;8Page 38&amp;R&amp;8Page 38</oddHeader>
      </headerFooter>
    </customSheetView>
  </customSheetViews>
  <mergeCells count="3">
    <mergeCell ref="A1:D1"/>
    <mergeCell ref="A2:D2"/>
    <mergeCell ref="A3:D3"/>
  </mergeCells>
  <hyperlinks>
    <hyperlink ref="D29" r:id="rId8"/>
    <hyperlink ref="D60" r:id="rId9" display="        Verify Non-Cash Commodities amount on ISBE web site: https://www.isbe.net/Pages/School-Nutrition-Programs-Food-Distribution.aspx"/>
    <hyperlink ref="D64" r:id="rId10"/>
    <hyperlink ref="D68" r:id="rId11"/>
  </hyperlinks>
  <pageMargins left="0.25" right="0" top="0.75" bottom="0.75" header="0.3" footer="0.3"/>
  <pageSetup scale="98" firstPageNumber="36" fitToHeight="0" orientation="portrait" useFirstPageNumber="1" r:id="rId12"/>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Northwestern IL Assoc</v>
      </c>
      <c r="B1" s="2446"/>
      <c r="C1" s="2446"/>
      <c r="D1" s="2446"/>
      <c r="E1" s="2446"/>
    </row>
    <row r="2" spans="1:5" x14ac:dyDescent="0.2">
      <c r="A2" s="2447">
        <f>'Single Audit Cover'!E7</f>
        <v>16019427061</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684485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1600</v>
      </c>
      <c r="B17" s="1262" t="s">
        <v>1298</v>
      </c>
      <c r="C17" s="1262"/>
      <c r="D17" s="1264">
        <f>-SUM('Revenues 9-14'!C271:D271,'Revenues 9-14'!F271:G271)</f>
        <v>-50737</v>
      </c>
    </row>
    <row r="19" spans="1:4" ht="13.5" thickBot="1" x14ac:dyDescent="0.25">
      <c r="A19" s="1265" t="s">
        <v>1297</v>
      </c>
      <c r="D19" s="1266">
        <f>SUM(D10:D17)</f>
        <v>633748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633748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633748</v>
      </c>
    </row>
  </sheetData>
  <sheetProtection sheet="1" objects="1" scenarios="1"/>
  <customSheetViews>
    <customSheetView guid="{7831C25A-62A1-4F95-A0F4-2351CFD03520}"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C1892CE2-415D-4E9F-AAD0-39D26D2D88C5}"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 guid="{1DDDFCAF-1D97-4633-8E1B-F642E3C65DC0}" scale="110" showGridLines="0" topLeftCell="A25">
      <selection activeCell="D49" sqref="D49"/>
      <pageMargins left="0.65" right="0.5" top="0.79" bottom="0.61" header="0.5" footer="0.3"/>
      <pageSetup firstPageNumber="37" orientation="portrait" useFirstPageNumber="1" r:id="rId7"/>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8"/>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Northwestern IL Assoc</v>
      </c>
      <c r="B1" s="2459"/>
      <c r="C1" s="2459"/>
      <c r="D1" s="2459"/>
      <c r="E1" s="2459"/>
      <c r="F1" s="2459"/>
    </row>
    <row r="2" spans="1:7" ht="13.5" customHeight="1" x14ac:dyDescent="0.2">
      <c r="A2" s="2460">
        <f>'Single Audit Cover'!E7</f>
        <v>16019427061</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1830</v>
      </c>
      <c r="C6" s="317"/>
      <c r="D6" s="317"/>
    </row>
    <row r="7" spans="1:7" ht="60.95" customHeight="1" x14ac:dyDescent="0.2">
      <c r="A7" s="2458" t="s">
        <v>1831</v>
      </c>
      <c r="B7" s="2458"/>
      <c r="C7" s="2458"/>
      <c r="D7" s="2458"/>
      <c r="E7" s="2458"/>
      <c r="F7" s="245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5"/>
      <c r="D11" s="1280"/>
      <c r="E11" s="1925"/>
      <c r="F11" s="1280"/>
      <c r="G11" s="1278"/>
    </row>
    <row r="12" spans="1:7" x14ac:dyDescent="0.2">
      <c r="A12" s="1276" t="s">
        <v>1668</v>
      </c>
      <c r="C12" s="1260"/>
      <c r="D12" s="1260"/>
    </row>
    <row r="13" spans="1:7" ht="15" customHeight="1" x14ac:dyDescent="0.2">
      <c r="A13" s="2458" t="s">
        <v>1833</v>
      </c>
      <c r="B13" s="2458"/>
      <c r="C13" s="2458"/>
      <c r="D13" s="2458"/>
      <c r="E13" s="2458"/>
      <c r="F13" s="2458"/>
    </row>
    <row r="14" spans="1:7" ht="9.75" customHeight="1" x14ac:dyDescent="0.2">
      <c r="C14" s="1260"/>
      <c r="D14" s="1260"/>
    </row>
    <row r="15" spans="1:7" ht="13.5" customHeight="1" x14ac:dyDescent="0.2">
      <c r="C15" s="1869" t="s">
        <v>1332</v>
      </c>
      <c r="D15" s="2456" t="s">
        <v>1331</v>
      </c>
      <c r="E15" s="2456"/>
      <c r="F15" s="2456"/>
    </row>
    <row r="16" spans="1:7" ht="13.5" customHeight="1" x14ac:dyDescent="0.2">
      <c r="A16" s="1282"/>
      <c r="B16" s="1276" t="s">
        <v>1330</v>
      </c>
      <c r="C16" s="1869" t="s">
        <v>1329</v>
      </c>
      <c r="D16" s="2457" t="s">
        <v>1669</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6"/>
      <c r="E30" s="1286"/>
    </row>
    <row r="31" spans="1:6" ht="12" customHeight="1" x14ac:dyDescent="0.2">
      <c r="A31" s="1287" t="s">
        <v>1629</v>
      </c>
      <c r="B31" s="328"/>
      <c r="C31" s="1478"/>
      <c r="D31" s="1926"/>
      <c r="E31" s="1286"/>
    </row>
    <row r="32" spans="1:6" ht="30" customHeight="1" x14ac:dyDescent="0.2">
      <c r="A32" s="2452" t="s">
        <v>1834</v>
      </c>
      <c r="B32" s="2452"/>
      <c r="C32" s="2452"/>
      <c r="D32" s="2452"/>
      <c r="E32" s="2452"/>
      <c r="F32" s="2452"/>
    </row>
    <row r="33" spans="1:6" ht="13.5" customHeight="1" x14ac:dyDescent="0.2">
      <c r="A33" s="328" t="s">
        <v>1509</v>
      </c>
      <c r="B33" s="328"/>
      <c r="C33" s="1288">
        <v>0</v>
      </c>
      <c r="D33" s="1926"/>
      <c r="E33" s="1286"/>
    </row>
    <row r="34" spans="1:6" ht="13.5" customHeight="1" x14ac:dyDescent="0.2">
      <c r="A34" s="328" t="s">
        <v>1948</v>
      </c>
      <c r="B34" s="328"/>
      <c r="C34" s="1289">
        <v>0</v>
      </c>
      <c r="D34" s="1926" t="s">
        <v>1670</v>
      </c>
      <c r="E34" s="2453">
        <f>+C33+C34</f>
        <v>0</v>
      </c>
      <c r="F34" s="2454"/>
    </row>
    <row r="35" spans="1:6" ht="12" customHeight="1" x14ac:dyDescent="0.2">
      <c r="A35" s="328"/>
      <c r="B35" s="328"/>
      <c r="C35" s="1927"/>
      <c r="D35" s="1926"/>
      <c r="E35" s="1290"/>
      <c r="F35" s="1291"/>
    </row>
    <row r="36" spans="1:6" ht="13.5" customHeight="1" x14ac:dyDescent="0.2">
      <c r="A36" s="1287" t="s">
        <v>1630</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1671</v>
      </c>
      <c r="C49" s="2455"/>
      <c r="D49" s="2455"/>
      <c r="E49" s="1399"/>
    </row>
    <row r="50" spans="1:5" s="1300" customFormat="1" ht="3.75" customHeight="1" x14ac:dyDescent="0.2">
      <c r="A50" s="1299"/>
      <c r="B50" s="1868"/>
      <c r="C50" s="1868"/>
      <c r="D50" s="1868"/>
      <c r="E50" s="1399"/>
    </row>
    <row r="51" spans="1:5" s="1300" customFormat="1" ht="20.25" customHeight="1" x14ac:dyDescent="0.2">
      <c r="A51" s="1301">
        <v>6</v>
      </c>
      <c r="B51" s="2450" t="s">
        <v>1631</v>
      </c>
      <c r="C51" s="2450"/>
      <c r="D51" s="2450"/>
    </row>
    <row r="52" spans="1:5" ht="14.25" customHeight="1" x14ac:dyDescent="0.2">
      <c r="A52" s="1301"/>
      <c r="B52" s="2450"/>
      <c r="C52" s="2450"/>
      <c r="D52" s="2450"/>
    </row>
  </sheetData>
  <sheetProtection sheet="1" objects="1" scenarios="1"/>
  <customSheetViews>
    <customSheetView guid="{7831C25A-62A1-4F95-A0F4-2351CFD03520}"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C1892CE2-415D-4E9F-AAD0-39D26D2D88C5}"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 guid="{1DDDFCAF-1D97-4633-8E1B-F642E3C65DC0}" scale="120" showGridLines="0" fitToPage="1">
      <selection sqref="A1:F1"/>
      <pageMargins left="0.9" right="0.27" top="0.43" bottom="0" header="0.26" footer="0.5"/>
      <pageSetup scale="90" firstPageNumber="39" orientation="portrait" useFirstPageNumber="1" r:id="rId7"/>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8"/>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1707</v>
      </c>
    </row>
    <row r="22" spans="1:5" x14ac:dyDescent="0.2">
      <c r="A22" s="168"/>
      <c r="B22" s="162" t="s">
        <v>1967</v>
      </c>
      <c r="C22" s="162" t="s">
        <v>1231</v>
      </c>
      <c r="D22" s="167" t="s">
        <v>1969</v>
      </c>
      <c r="E22" s="1859" t="s">
        <v>1708</v>
      </c>
    </row>
    <row r="23" spans="1:5" x14ac:dyDescent="0.2">
      <c r="A23" s="168"/>
      <c r="B23" s="162" t="s">
        <v>1968</v>
      </c>
      <c r="D23" s="167" t="s">
        <v>658</v>
      </c>
      <c r="E23" s="1859" t="s">
        <v>1016</v>
      </c>
    </row>
    <row r="24" spans="1:5" x14ac:dyDescent="0.2">
      <c r="A24" s="168" t="s">
        <v>1706</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1601</v>
      </c>
      <c r="C31" s="162" t="s">
        <v>1231</v>
      </c>
      <c r="D31" s="167"/>
      <c r="E31" s="171"/>
    </row>
    <row r="32" spans="1:5" x14ac:dyDescent="0.2">
      <c r="B32" s="167" t="s">
        <v>1987</v>
      </c>
      <c r="C32" s="162" t="s">
        <v>1231</v>
      </c>
      <c r="D32" s="169" t="s">
        <v>1602</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1705</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7831C25A-62A1-4F95-A0F4-2351CFD03520}" scale="110" showGridLines="0" fitToPage="1" hiddenRows="1">
      <pageMargins left="0.7" right="0.7" top="0.75" bottom="0.75" header="0.3" footer="0.3"/>
      <pageSetup scale="72" fitToHeight="0" orientation="portrait" r:id="rId1"/>
    </customSheetView>
    <customSheetView guid="{C1892CE2-415D-4E9F-AAD0-39D26D2D88C5}" scale="110" showGridLines="0" fitToPage="1" hiddenRows="1" topLeftCell="A40">
      <pageMargins left="0.7" right="0.7" top="0.75" bottom="0.75" header="0.3" footer="0.3"/>
      <pageSetup scale="72" fitToHeight="0" orientation="portrait" r:id="rId2"/>
    </customSheetView>
    <customSheetView guid="{F511A095-DB89-45CF-831F-7B20D54CD2B6}"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529D7B8F-C798-4EFE-96E5-8567D6AEB39B}" scale="110" showGridLines="0" fitToPage="1" hiddenRows="1" topLeftCell="A40">
      <pageMargins left="0.7" right="0.7" top="0.75" bottom="0.75" header="0.3" footer="0.3"/>
      <pageSetup scale="72" fitToHeight="0" orientation="portrait" r:id="rId5"/>
    </customSheetView>
    <customSheetView guid="{DFD2E2B7-5A3C-4DC7-8C2C-BA8BBF72EA05}" scale="110" showGridLines="0" fitToPage="1" hiddenRows="1" topLeftCell="A40">
      <pageMargins left="0.7" right="0.7" top="0.75" bottom="0.75" header="0.3" footer="0.3"/>
      <pageSetup scale="72" fitToHeight="0" orientation="portrait" r:id="rId6"/>
    </customSheetView>
    <customSheetView guid="{1DDDFCAF-1D97-4633-8E1B-F642E3C65DC0}" scale="110" showGridLines="0" fitToPage="1" hiddenRows="1">
      <pageMargins left="0.7" right="0.7" top="0.75" bottom="0.75" header="0.3" footer="0.3"/>
      <pageSetup scale="72" fitToHeight="0" orientation="portrait" r:id="rId7"/>
    </customSheetView>
  </customSheetViews>
  <mergeCells count="4">
    <mergeCell ref="A40:E40"/>
    <mergeCell ref="A41:E41"/>
    <mergeCell ref="A42:E42"/>
    <mergeCell ref="A35:E35"/>
  </mergeCells>
  <hyperlinks>
    <hyperlink ref="B71" r:id="rId8" display="Federal Single Audit 2 CFR 200.500"/>
    <hyperlink ref="A42" r:id="rId9"/>
    <hyperlink ref="B54" r:id="rId10"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Northwestern IL Assoc</v>
      </c>
      <c r="C1" s="2463"/>
      <c r="D1" s="2463"/>
      <c r="E1" s="2463"/>
      <c r="F1" s="2463"/>
      <c r="G1" s="2463"/>
      <c r="H1" s="2463"/>
      <c r="I1" s="2463"/>
      <c r="J1" s="2463"/>
      <c r="K1" s="2463"/>
      <c r="L1" s="2463"/>
      <c r="M1" s="2463"/>
    </row>
    <row r="2" spans="2:14" ht="15" x14ac:dyDescent="0.2">
      <c r="B2" s="2460">
        <f>'Single Audit Cover'!E7</f>
        <v>16019427061</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1661</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1662</v>
      </c>
      <c r="I8" s="1319" t="s">
        <v>1324</v>
      </c>
      <c r="J8" s="1318" t="s">
        <v>1949</v>
      </c>
      <c r="K8" s="1319" t="s">
        <v>1323</v>
      </c>
      <c r="L8" s="1320" t="s">
        <v>1319</v>
      </c>
      <c r="M8" s="1321" t="s">
        <v>30</v>
      </c>
    </row>
    <row r="9" spans="2:14" ht="14.25" x14ac:dyDescent="0.2">
      <c r="B9" s="1325" t="s">
        <v>1321</v>
      </c>
      <c r="C9" s="1313" t="s">
        <v>1837</v>
      </c>
      <c r="D9" s="1314" t="s">
        <v>1838</v>
      </c>
      <c r="E9" s="1322" t="s">
        <v>1662</v>
      </c>
      <c r="F9" s="1323" t="s">
        <v>1949</v>
      </c>
      <c r="G9" s="1324" t="s">
        <v>1662</v>
      </c>
      <c r="H9" s="1317" t="s">
        <v>1663</v>
      </c>
      <c r="I9" s="1319" t="s">
        <v>1949</v>
      </c>
      <c r="J9" s="1318" t="s">
        <v>1663</v>
      </c>
      <c r="K9" s="1319" t="s">
        <v>1320</v>
      </c>
      <c r="L9" s="1326" t="s">
        <v>1664</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7831C25A-62A1-4F95-A0F4-2351CFD03520}"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C1892CE2-415D-4E9F-AAD0-39D26D2D88C5}"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6"/>
      <headerFooter alignWithMargins="0">
        <oddHeader>&amp;L&amp;8Page 40&amp;R&amp;8Page 40</oddHeader>
      </headerFooter>
    </customSheetView>
    <customSheetView guid="{1DDDFCAF-1D97-4633-8E1B-F642E3C65DC0}" showGridLines="0">
      <pageMargins left="0.09" right="0" top="0.5" bottom="0.5" header="0.25" footer="0.25"/>
      <pageSetup scale="83" firstPageNumber="38" orientation="landscape" useFirstPageNumber="1" r:id="rId7"/>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8"/>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Northwestern IL Assoc</v>
      </c>
      <c r="C1" s="2478"/>
      <c r="D1" s="2478"/>
      <c r="E1" s="2478"/>
      <c r="F1" s="2478"/>
      <c r="G1" s="2478"/>
      <c r="H1" s="2478"/>
      <c r="I1" s="2478"/>
      <c r="J1" s="1422"/>
    </row>
    <row r="2" spans="2:10" s="317" customFormat="1" ht="12.75" customHeight="1" x14ac:dyDescent="0.2">
      <c r="B2" s="2479">
        <f>'Single Audit Cover'!E7</f>
        <v>16019427061</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1632</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5" t="s">
        <v>1853</v>
      </c>
      <c r="D37" s="2486"/>
      <c r="E37" s="2486"/>
      <c r="F37" s="2487"/>
      <c r="G37" s="2485" t="s">
        <v>1673</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1674</v>
      </c>
      <c r="D43" s="2467"/>
      <c r="E43" s="2467"/>
      <c r="F43" s="2468"/>
      <c r="G43" s="2469">
        <f>SUM(G38:I42)</f>
        <v>0</v>
      </c>
      <c r="H43" s="2469"/>
      <c r="I43" s="2469"/>
    </row>
    <row r="44" spans="2:9" ht="12.75" customHeight="1" x14ac:dyDescent="0.2"/>
    <row r="45" spans="2:9" ht="12.75" customHeight="1" x14ac:dyDescent="0.2">
      <c r="B45" s="1435" t="s">
        <v>1951</v>
      </c>
      <c r="D45" s="2470">
        <v>0</v>
      </c>
      <c r="E45" s="2471"/>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customSheetViews>
    <customSheetView guid="{7831C25A-62A1-4F95-A0F4-2351CFD03520}"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C1892CE2-415D-4E9F-AAD0-39D26D2D88C5}"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 guid="{1DDDFCAF-1D97-4633-8E1B-F642E3C65DC0}" scale="110" showGridLines="0">
      <pageMargins left="0.25" right="0.27" top="0.46" bottom="0.49" header="0.26" footer="0.28999999999999998"/>
      <pageSetup firstPageNumber="40" orientation="portrait" useFirstPageNumber="1" r:id="rId7"/>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8"/>
  <headerFooter alignWithMargins="0">
    <oddHeader>&amp;L&amp;8Page 42&amp;R&amp;8Page 42</oddHeader>
  </headerFooter>
  <drawing r:id="rId9"/>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Northwestern IL Assoc</v>
      </c>
      <c r="C1" s="2477"/>
      <c r="D1" s="2477"/>
      <c r="E1" s="2477"/>
      <c r="F1" s="2477"/>
      <c r="G1" s="2477"/>
      <c r="H1" s="2477"/>
      <c r="I1" s="2477"/>
      <c r="J1" s="2477"/>
      <c r="K1" s="2477"/>
      <c r="L1" s="1374"/>
      <c r="M1" s="1374"/>
    </row>
    <row r="2" spans="1:13" ht="12" customHeight="1" x14ac:dyDescent="0.2">
      <c r="B2" s="2479">
        <f>'Single Audit Cover'!E7</f>
        <v>16019427061</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customSheetViews>
    <customSheetView guid="{7831C25A-62A1-4F95-A0F4-2351CFD03520}"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C1892CE2-415D-4E9F-AAD0-39D26D2D88C5}"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 guid="{1DDDFCAF-1D97-4633-8E1B-F642E3C65DC0}" scale="110" showGridLines="0">
      <pageMargins left="0.32" right="0.27" top="0.68" bottom="0.47" header="0.26" footer="0.31"/>
      <pageSetup firstPageNumber="41" orientation="portrait" useFirstPageNumber="1" r:id="rId7"/>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8"/>
  <headerFooter alignWithMargins="0">
    <oddHeader>&amp;L&amp;8Page 43&amp;R&amp;8Page 43</oddHeader>
  </headerFooter>
  <drawing r:id="rId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Northwestern IL Assoc</v>
      </c>
      <c r="C1" s="2500"/>
      <c r="D1" s="2500"/>
      <c r="E1" s="2500"/>
      <c r="F1" s="2500"/>
      <c r="G1" s="2500"/>
      <c r="H1" s="2500"/>
      <c r="I1" s="2500"/>
      <c r="J1" s="2500"/>
      <c r="K1" s="2500"/>
      <c r="L1" s="1465"/>
    </row>
    <row r="2" spans="1:12" ht="12.75" customHeight="1" x14ac:dyDescent="0.2">
      <c r="B2" s="2501">
        <f>'Single Audit Cover'!E7</f>
        <v>16019427061</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customSheetViews>
    <customSheetView guid="{7831C25A-62A1-4F95-A0F4-2351CFD03520}"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C1892CE2-415D-4E9F-AAD0-39D26D2D88C5}"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 guid="{1DDDFCAF-1D97-4633-8E1B-F642E3C65DC0}" scale="110" showGridLines="0">
      <pageMargins left="0.32" right="0.27" top="0.44" bottom="0.27" header="0.26" footer="0.18"/>
      <pageSetup firstPageNumber="42" orientation="portrait" useFirstPageNumber="1" r:id="rId7"/>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8"/>
  <headerFooter alignWithMargins="0">
    <oddHeader>&amp;L&amp;8Page 44&amp;R&amp;8Page 44</oddHeader>
  </headerFooter>
  <drawing r:id="rId9"/>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Northwestern IL Assoc</v>
      </c>
      <c r="C1" s="2477"/>
      <c r="D1" s="2477"/>
      <c r="E1" s="1491"/>
    </row>
    <row r="2" spans="2:5" s="1282" customFormat="1" ht="12.75" customHeight="1" x14ac:dyDescent="0.2">
      <c r="B2" s="2479">
        <f>'Single Audit Cover'!E7</f>
        <v>16019427061</v>
      </c>
      <c r="C2" s="2479"/>
      <c r="D2" s="2479"/>
      <c r="E2" s="1492"/>
    </row>
    <row r="3" spans="2:5" ht="12.75" customHeight="1" x14ac:dyDescent="0.2">
      <c r="B3" s="2493" t="s">
        <v>1868</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7831C25A-62A1-4F95-A0F4-2351CFD03520}"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C1892CE2-415D-4E9F-AAD0-39D26D2D88C5}"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 guid="{1DDDFCAF-1D97-4633-8E1B-F642E3C65DC0}" scale="110" showGridLines="0">
      <pageMargins left="0.32" right="0.27" top="0.52" bottom="0.57999999999999996" header="0.26" footer="0.26"/>
      <pageSetup firstPageNumber="43" orientation="portrait" useFirstPageNumber="1" r:id="rId7"/>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8"/>
  <headerFooter alignWithMargins="0">
    <oddHeader>&amp;L&amp;8Page 45&amp;R&amp;8Page 45</oddHeader>
  </headerFooter>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1730</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2076</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7831C25A-62A1-4F95-A0F4-2351CFD03520}" scale="110" colorId="8" showGridLines="0" hiddenRows="1" topLeftCell="A56">
      <selection activeCell="J77" sqref="J77"/>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C1892CE2-415D-4E9F-AAD0-39D26D2D88C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 guid="{1DDDFCAF-1D97-4633-8E1B-F642E3C65DC0}" scale="110" colorId="8" showGridLines="0" hiddenRows="1" topLeftCell="A56">
      <selection activeCell="J77" sqref="J77"/>
      <rowBreaks count="1" manualBreakCount="1">
        <brk id="68" max="16383" man="1"/>
      </rowBreaks>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8"/>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20157247</v>
      </c>
      <c r="E16" s="356"/>
      <c r="F16" s="1755">
        <f>SUM('Acct Summary 7-8'!C17,'Acct Summary 7-8'!D17,'Acct Summary 7-8'!F17)</f>
        <v>19959032</v>
      </c>
      <c r="G16" s="356"/>
      <c r="H16" s="1755">
        <f>SUM(D16-F16)</f>
        <v>198215</v>
      </c>
      <c r="I16" s="222"/>
      <c r="J16" s="1755">
        <f>SUM('Acct Summary 7-8'!C81,'Acct Summary 7-8'!D81,'Acct Summary 7-8'!F81,'Acct Summary 7-8'!I81)</f>
        <v>4876156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7831C25A-62A1-4F95-A0F4-2351CFD03520}" scale="110" colorId="8" showGridLines="0" hiddenRows="1">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C1892CE2-415D-4E9F-AAD0-39D26D2D88C5}" scale="110" colorId="8" showGridLines="0" hiddenRows="1">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DFD2E2B7-5A3C-4DC7-8C2C-BA8BBF72EA05}" scale="110" colorId="8" showGridLines="0" hiddenRows="1">
      <selection sqref="A1:M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 guid="{1DDDFCAF-1D97-4633-8E1B-F642E3C65DC0}" scale="110" colorId="8" showGridLines="0" hiddenRows="1">
      <selection sqref="A1:M1"/>
      <pageMargins left="0.5" right="0.2" top="0.59" bottom="0.52" header="0.28000000000000003" footer="0.17"/>
      <printOptions headings="1"/>
      <pageSetup scale="90" firstPageNumber="3" orientation="portrait" useFirstPageNumber="1" r:id="rId7"/>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8"/>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Northwestern IL Assoc</v>
      </c>
      <c r="E7" s="391"/>
      <c r="G7" s="252"/>
      <c r="H7" s="387"/>
      <c r="I7" s="387"/>
      <c r="J7" s="387"/>
      <c r="K7" s="387"/>
      <c r="L7" s="329"/>
      <c r="M7" s="329"/>
      <c r="N7" s="329"/>
      <c r="O7" s="329"/>
      <c r="P7" s="329"/>
    </row>
    <row r="8" spans="1:18" ht="12.75" x14ac:dyDescent="0.2">
      <c r="A8" s="329"/>
      <c r="B8" s="329"/>
      <c r="C8" s="389" t="s">
        <v>1187</v>
      </c>
      <c r="D8" s="392">
        <f>COVER!A13</f>
        <v>16019427061</v>
      </c>
      <c r="E8" s="393"/>
      <c r="G8" s="329"/>
      <c r="H8" s="329"/>
      <c r="I8" s="329"/>
      <c r="J8" s="329"/>
      <c r="K8" s="329"/>
      <c r="L8" s="329"/>
      <c r="M8" s="329"/>
      <c r="N8" s="329"/>
      <c r="O8" s="329"/>
      <c r="P8" s="329"/>
    </row>
    <row r="9" spans="1:18" ht="12.75" x14ac:dyDescent="0.2">
      <c r="A9" s="329"/>
      <c r="B9" s="329"/>
      <c r="C9" s="389" t="s">
        <v>737</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4876156</v>
      </c>
      <c r="I12" s="404"/>
      <c r="J12" s="404"/>
      <c r="K12" s="405">
        <f>TRUNC((H12/H13*100000),5)/100000</f>
        <v>0.24190585149999999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20157247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19959032</v>
      </c>
      <c r="I17" s="404"/>
      <c r="J17" s="416"/>
      <c r="K17" s="405">
        <f>TRUNC((H17/H18*100000),5)/100000</f>
        <v>0.99016656390000002</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20157247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6817163</v>
      </c>
      <c r="I24" s="422"/>
      <c r="J24" s="422"/>
      <c r="K24" s="423">
        <f>TRUNC(((H24/H25*100000)/100000),2)</f>
        <v>122.96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55441.755559999998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7831C25A-62A1-4F95-A0F4-2351CFD03520}" scale="110" showGridLines="0" hiddenColumns="1">
      <selection sqref="A1:C1"/>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C1892CE2-415D-4E9F-AAD0-39D26D2D88C5}"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 guid="{1DDDFCAF-1D97-4633-8E1B-F642E3C65DC0}" scale="110" showGridLines="0" hiddenColumns="1">
      <selection sqref="A1:C1"/>
      <pageMargins left="0.25" right="0.2" top="0.8" bottom="0.52" header="0.19" footer="0.17"/>
      <printOptions headings="1"/>
      <pageSetup scale="85" firstPageNumber="4" orientation="landscape" useFirstPageNumber="1" r:id="rId7"/>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8" display="www.isbe.net/sfms/p/profile.htm"/>
    <hyperlink ref="A4:R4" r:id="rId9" display="https://www.isbe.net/Pages/School-District-Financial-Profile.aspx"/>
  </hyperlinks>
  <printOptions headings="1"/>
  <pageMargins left="0.25" right="0.2" top="0.8" bottom="0.52" header="0.19" footer="0.17"/>
  <pageSetup scale="85" firstPageNumber="4" orientation="landscape" useFirstPageNumber="1" r:id="rId10"/>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8" sqref="C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1749</v>
      </c>
      <c r="B4" s="464"/>
      <c r="C4" s="465">
        <v>6817163</v>
      </c>
      <c r="D4" s="466"/>
      <c r="E4" s="466"/>
      <c r="F4" s="466"/>
      <c r="G4" s="466"/>
      <c r="H4" s="466"/>
      <c r="I4" s="466"/>
      <c r="J4" s="467"/>
      <c r="K4" s="466"/>
      <c r="L4" s="466"/>
      <c r="M4" s="468"/>
      <c r="N4" s="469"/>
    </row>
    <row r="5" spans="1:14" x14ac:dyDescent="0.2">
      <c r="A5" s="463" t="s">
        <v>1049</v>
      </c>
      <c r="B5" s="470">
        <v>120</v>
      </c>
      <c r="C5" s="465">
        <v>0</v>
      </c>
      <c r="D5" s="466"/>
      <c r="E5" s="466"/>
      <c r="F5" s="466"/>
      <c r="G5" s="466"/>
      <c r="H5" s="466"/>
      <c r="I5" s="466"/>
      <c r="J5" s="467"/>
      <c r="K5" s="471"/>
      <c r="L5" s="472"/>
      <c r="M5" s="468"/>
      <c r="N5" s="469"/>
    </row>
    <row r="6" spans="1:14" ht="13.5" customHeight="1" x14ac:dyDescent="0.2">
      <c r="A6" s="473" t="s">
        <v>437</v>
      </c>
      <c r="B6" s="470">
        <v>130</v>
      </c>
      <c r="C6" s="465">
        <v>0</v>
      </c>
      <c r="D6" s="466"/>
      <c r="E6" s="466"/>
      <c r="F6" s="466"/>
      <c r="G6" s="471"/>
      <c r="H6" s="471"/>
      <c r="I6" s="466"/>
      <c r="J6" s="474"/>
      <c r="K6" s="471"/>
      <c r="L6" s="475"/>
      <c r="M6" s="468"/>
      <c r="N6" s="469"/>
    </row>
    <row r="7" spans="1:14" ht="13.5" customHeight="1" x14ac:dyDescent="0.2">
      <c r="A7" s="473" t="s">
        <v>438</v>
      </c>
      <c r="B7" s="470">
        <v>140</v>
      </c>
      <c r="C7" s="476">
        <v>0</v>
      </c>
      <c r="D7" s="467"/>
      <c r="E7" s="467"/>
      <c r="F7" s="467"/>
      <c r="G7" s="467"/>
      <c r="H7" s="467"/>
      <c r="I7" s="467"/>
      <c r="J7" s="467"/>
      <c r="K7" s="467"/>
      <c r="L7" s="477"/>
      <c r="M7" s="468"/>
      <c r="N7" s="469"/>
    </row>
    <row r="8" spans="1:14" ht="13.5" customHeight="1" x14ac:dyDescent="0.2">
      <c r="A8" s="473" t="s">
        <v>287</v>
      </c>
      <c r="B8" s="470">
        <v>150</v>
      </c>
      <c r="C8" s="476">
        <v>217681</v>
      </c>
      <c r="D8" s="467"/>
      <c r="E8" s="467"/>
      <c r="F8" s="467"/>
      <c r="G8" s="478"/>
      <c r="H8" s="467"/>
      <c r="I8" s="474"/>
      <c r="J8" s="474"/>
      <c r="K8" s="479"/>
      <c r="L8" s="480"/>
      <c r="M8" s="468"/>
      <c r="N8" s="469"/>
    </row>
    <row r="9" spans="1:14" ht="13.5" customHeight="1" x14ac:dyDescent="0.2">
      <c r="A9" s="473" t="s">
        <v>288</v>
      </c>
      <c r="B9" s="470">
        <v>160</v>
      </c>
      <c r="C9" s="476">
        <v>6182</v>
      </c>
      <c r="D9" s="467"/>
      <c r="E9" s="467"/>
      <c r="F9" s="467"/>
      <c r="G9" s="467"/>
      <c r="H9" s="478"/>
      <c r="I9" s="467"/>
      <c r="J9" s="467"/>
      <c r="K9" s="467"/>
      <c r="L9" s="467"/>
      <c r="M9" s="468"/>
      <c r="N9" s="469"/>
    </row>
    <row r="10" spans="1:14" ht="13.5" customHeight="1" x14ac:dyDescent="0.2">
      <c r="A10" s="473" t="s">
        <v>1048</v>
      </c>
      <c r="B10" s="470">
        <v>170</v>
      </c>
      <c r="C10" s="465">
        <v>0</v>
      </c>
      <c r="D10" s="466"/>
      <c r="E10" s="467"/>
      <c r="F10" s="466"/>
      <c r="G10" s="478"/>
      <c r="H10" s="481"/>
      <c r="I10" s="467"/>
      <c r="J10" s="467"/>
      <c r="K10" s="481"/>
      <c r="L10" s="481"/>
      <c r="M10" s="469"/>
      <c r="N10" s="469"/>
    </row>
    <row r="11" spans="1:14" ht="13.5" customHeight="1" x14ac:dyDescent="0.2">
      <c r="A11" s="473" t="s">
        <v>289</v>
      </c>
      <c r="B11" s="470">
        <v>180</v>
      </c>
      <c r="C11" s="476">
        <v>0</v>
      </c>
      <c r="D11" s="467"/>
      <c r="E11" s="467"/>
      <c r="F11" s="467"/>
      <c r="G11" s="467"/>
      <c r="H11" s="467"/>
      <c r="I11" s="478"/>
      <c r="J11" s="478"/>
      <c r="K11" s="467"/>
      <c r="L11" s="467"/>
      <c r="M11" s="469"/>
      <c r="N11" s="469"/>
    </row>
    <row r="12" spans="1:14" ht="13.5" customHeight="1" x14ac:dyDescent="0.2">
      <c r="A12" s="473" t="s">
        <v>439</v>
      </c>
      <c r="B12" s="470">
        <v>190</v>
      </c>
      <c r="C12" s="465">
        <v>0</v>
      </c>
      <c r="D12" s="466"/>
      <c r="E12" s="466"/>
      <c r="F12" s="466"/>
      <c r="G12" s="466"/>
      <c r="H12" s="466"/>
      <c r="I12" s="466"/>
      <c r="J12" s="467"/>
      <c r="K12" s="466"/>
      <c r="L12" s="466"/>
      <c r="M12" s="469"/>
      <c r="N12" s="469"/>
    </row>
    <row r="13" spans="1:14" ht="13.5" customHeight="1" thickBot="1" x14ac:dyDescent="0.25">
      <c r="A13" s="1758" t="s">
        <v>665</v>
      </c>
      <c r="B13" s="1731"/>
      <c r="C13" s="1759">
        <f>SUM(C4:C12)</f>
        <v>7041026</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26'!F5+'Cap Outlay Deprec 26'!F6</f>
        <v>0</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26'!F8+'Cap Outlay Deprec 26'!F9</f>
        <v>0</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0</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26'!F13+'Cap Outlay Deprec 26'!F14</f>
        <v>1343445</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E39+E38</f>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1343445</v>
      </c>
      <c r="N23" s="1710">
        <f>SUM(N21:N22)</f>
        <v>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v>0</v>
      </c>
      <c r="D25" s="478"/>
      <c r="E25" s="478"/>
      <c r="F25" s="478"/>
      <c r="G25" s="478"/>
      <c r="H25" s="479"/>
      <c r="I25" s="468"/>
      <c r="J25" s="478"/>
      <c r="K25" s="478"/>
      <c r="L25" s="468"/>
      <c r="M25" s="468"/>
      <c r="N25" s="468"/>
    </row>
    <row r="26" spans="1:14" x14ac:dyDescent="0.2">
      <c r="A26" s="473" t="s">
        <v>667</v>
      </c>
      <c r="B26" s="470">
        <v>420</v>
      </c>
      <c r="C26" s="467">
        <v>0</v>
      </c>
      <c r="D26" s="467"/>
      <c r="E26" s="467"/>
      <c r="F26" s="467"/>
      <c r="G26" s="467"/>
      <c r="H26" s="467"/>
      <c r="I26" s="467"/>
      <c r="J26" s="474"/>
      <c r="K26" s="467"/>
      <c r="L26" s="468"/>
      <c r="M26" s="468"/>
      <c r="N26" s="468"/>
    </row>
    <row r="27" spans="1:14" ht="13.5" customHeight="1" x14ac:dyDescent="0.2">
      <c r="A27" s="473" t="s">
        <v>668</v>
      </c>
      <c r="B27" s="470">
        <v>430</v>
      </c>
      <c r="C27" s="467">
        <v>559021</v>
      </c>
      <c r="D27" s="467"/>
      <c r="E27" s="467"/>
      <c r="F27" s="467"/>
      <c r="G27" s="467"/>
      <c r="H27" s="467"/>
      <c r="I27" s="467"/>
      <c r="J27" s="467"/>
      <c r="K27" s="467"/>
      <c r="L27" s="468"/>
      <c r="M27" s="468"/>
      <c r="N27" s="468"/>
    </row>
    <row r="28" spans="1:14" ht="13.5" customHeight="1" x14ac:dyDescent="0.2">
      <c r="A28" s="473" t="s">
        <v>669</v>
      </c>
      <c r="B28" s="470">
        <v>440</v>
      </c>
      <c r="C28" s="467">
        <v>0</v>
      </c>
      <c r="D28" s="467"/>
      <c r="E28" s="474"/>
      <c r="F28" s="467"/>
      <c r="G28" s="474"/>
      <c r="H28" s="474"/>
      <c r="I28" s="467"/>
      <c r="J28" s="467"/>
      <c r="K28" s="479"/>
      <c r="L28" s="468"/>
      <c r="M28" s="468"/>
      <c r="N28" s="468"/>
    </row>
    <row r="29" spans="1:14" ht="13.5" customHeight="1" x14ac:dyDescent="0.2">
      <c r="A29" s="473" t="s">
        <v>670</v>
      </c>
      <c r="B29" s="470">
        <v>460</v>
      </c>
      <c r="C29" s="488">
        <v>0</v>
      </c>
      <c r="D29" s="489"/>
      <c r="E29" s="474"/>
      <c r="F29" s="467"/>
      <c r="G29" s="474"/>
      <c r="H29" s="474"/>
      <c r="I29" s="474"/>
      <c r="J29" s="474"/>
      <c r="K29" s="467"/>
      <c r="L29" s="468"/>
      <c r="M29" s="468"/>
      <c r="N29" s="468"/>
    </row>
    <row r="30" spans="1:14" ht="13.5" customHeight="1" x14ac:dyDescent="0.2">
      <c r="A30" s="473" t="s">
        <v>671</v>
      </c>
      <c r="B30" s="470">
        <v>470</v>
      </c>
      <c r="C30" s="467">
        <v>1600975</v>
      </c>
      <c r="D30" s="474"/>
      <c r="E30" s="467"/>
      <c r="F30" s="467"/>
      <c r="G30" s="467"/>
      <c r="H30" s="467"/>
      <c r="I30" s="467"/>
      <c r="J30" s="467"/>
      <c r="K30" s="478"/>
      <c r="L30" s="468"/>
      <c r="M30" s="468"/>
      <c r="N30" s="468"/>
    </row>
    <row r="31" spans="1:14" ht="13.5" customHeight="1" x14ac:dyDescent="0.2">
      <c r="A31" s="473" t="s">
        <v>672</v>
      </c>
      <c r="B31" s="470">
        <v>480</v>
      </c>
      <c r="C31" s="466">
        <v>0</v>
      </c>
      <c r="D31" s="467"/>
      <c r="E31" s="467"/>
      <c r="F31" s="466"/>
      <c r="G31" s="467"/>
      <c r="H31" s="467"/>
      <c r="I31" s="467"/>
      <c r="J31" s="467"/>
      <c r="K31" s="467"/>
      <c r="L31" s="468"/>
      <c r="M31" s="468"/>
      <c r="N31" s="468"/>
    </row>
    <row r="32" spans="1:14" ht="13.5" customHeight="1" x14ac:dyDescent="0.2">
      <c r="A32" s="490" t="s">
        <v>673</v>
      </c>
      <c r="B32" s="491">
        <v>490</v>
      </c>
      <c r="C32" s="492">
        <v>4874</v>
      </c>
      <c r="D32" s="492"/>
      <c r="E32" s="474"/>
      <c r="F32" s="474"/>
      <c r="G32" s="474"/>
      <c r="H32" s="474"/>
      <c r="I32" s="474"/>
      <c r="J32" s="474"/>
      <c r="K32" s="479"/>
      <c r="L32" s="468"/>
      <c r="M32" s="468"/>
      <c r="N32" s="468"/>
    </row>
    <row r="33" spans="1:14" ht="13.5" customHeight="1" x14ac:dyDescent="0.2">
      <c r="A33" s="493" t="s">
        <v>321</v>
      </c>
      <c r="B33" s="491">
        <v>493</v>
      </c>
      <c r="C33" s="467">
        <v>0</v>
      </c>
      <c r="D33" s="467"/>
      <c r="E33" s="467"/>
      <c r="F33" s="467"/>
      <c r="G33" s="467"/>
      <c r="H33" s="467"/>
      <c r="I33" s="467"/>
      <c r="J33" s="467"/>
      <c r="K33" s="467"/>
      <c r="L33" s="467"/>
      <c r="M33" s="468"/>
      <c r="N33" s="469"/>
    </row>
    <row r="34" spans="1:14" ht="13.5" customHeight="1" thickBot="1" x14ac:dyDescent="0.25">
      <c r="A34" s="1760" t="s">
        <v>675</v>
      </c>
      <c r="B34" s="1761"/>
      <c r="C34" s="1762">
        <f>SUM(C25:C33)</f>
        <v>2164870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0</v>
      </c>
      <c r="D38" s="466"/>
      <c r="E38" s="466"/>
      <c r="F38" s="466"/>
      <c r="G38" s="466"/>
      <c r="H38" s="466"/>
      <c r="I38" s="466"/>
      <c r="J38" s="467"/>
      <c r="K38" s="466"/>
      <c r="L38" s="481"/>
      <c r="M38" s="497"/>
      <c r="N38" s="497"/>
    </row>
    <row r="39" spans="1:14" s="329" customFormat="1" ht="13.5" customHeight="1" x14ac:dyDescent="0.2">
      <c r="A39" s="496" t="s">
        <v>360</v>
      </c>
      <c r="B39" s="483">
        <v>730</v>
      </c>
      <c r="C39" s="466">
        <f>+'Acct Summary 7-8'!C81-C38</f>
        <v>4876156</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1343445</v>
      </c>
      <c r="N40" s="497"/>
    </row>
    <row r="41" spans="1:14" ht="13.5" customHeight="1" thickBot="1" x14ac:dyDescent="0.25">
      <c r="A41" s="1758" t="s">
        <v>676</v>
      </c>
      <c r="B41" s="1728"/>
      <c r="C41" s="1710">
        <f>(SUM(C34,C37,C38,C39))</f>
        <v>7041026</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1343445</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7831C25A-62A1-4F95-A0F4-2351CFD03520}" scale="110" colorId="8" showGridLines="0">
      <pane ySplit="2" topLeftCell="A3" activePane="bottomLeft" state="frozen"/>
      <selection pane="bottomLeft" activeCell="C4" sqref="C4"/>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C1892CE2-415D-4E9F-AAD0-39D26D2D88C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1DDDFCAF-1D97-4633-8E1B-F642E3C65DC0}" scale="110" colorId="8" showGridLines="0">
      <pane ySplit="2" topLeftCell="A3" activePane="bottomLeft" state="frozen"/>
      <selection pane="bottomLeft" activeCell="C8" sqref="C8"/>
      <colBreaks count="1" manualBreakCount="1">
        <brk id="11" max="1048575" man="1"/>
      </colBreaks>
      <pageMargins left="0.3" right="0.15" top="0.86" bottom="0" header="0.28000000000000003" footer="0.1"/>
      <printOptions headings="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8"/>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2" t="s">
        <v>1578</v>
      </c>
      <c r="B4" s="1953">
        <v>1000</v>
      </c>
      <c r="C4" s="1764">
        <f>'Revenues 9-14'!C109</f>
        <v>17769246</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1580</v>
      </c>
      <c r="B6" s="1600">
        <v>3000</v>
      </c>
      <c r="C6" s="1765">
        <f>'Revenues 9-14'!C173</f>
        <v>1703516</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684485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20157247</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1751</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20157247</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4430860</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15526236</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1936</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19959032</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1752</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19959032</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3" t="s">
        <v>1753</v>
      </c>
      <c r="B20" s="2144"/>
      <c r="C20" s="1768">
        <f>C8-C17</f>
        <v>198215</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1754</v>
      </c>
      <c r="B24" s="525">
        <v>7110</v>
      </c>
      <c r="C24" s="467">
        <v>0</v>
      </c>
      <c r="D24" s="477"/>
      <c r="E24" s="477"/>
      <c r="F24" s="477"/>
      <c r="G24" s="477"/>
      <c r="H24" s="477"/>
      <c r="I24" s="477"/>
      <c r="J24" s="477"/>
      <c r="K24" s="477"/>
      <c r="L24" s="524"/>
    </row>
    <row r="25" spans="1:12" s="485" customFormat="1" ht="13.5" customHeight="1" x14ac:dyDescent="0.2">
      <c r="A25" s="1511" t="s">
        <v>1755</v>
      </c>
      <c r="B25" s="525">
        <v>7110</v>
      </c>
      <c r="C25" s="467">
        <v>0</v>
      </c>
      <c r="D25" s="467"/>
      <c r="E25" s="467"/>
      <c r="F25" s="467"/>
      <c r="G25" s="467"/>
      <c r="H25" s="467"/>
      <c r="I25" s="477"/>
      <c r="J25" s="467"/>
      <c r="K25" s="467"/>
      <c r="L25" s="524"/>
    </row>
    <row r="26" spans="1:12" s="485" customFormat="1" ht="13.5" customHeight="1" x14ac:dyDescent="0.2">
      <c r="A26" s="1511" t="s">
        <v>193</v>
      </c>
      <c r="B26" s="483">
        <v>7120</v>
      </c>
      <c r="C26" s="467">
        <v>0</v>
      </c>
      <c r="D26" s="467"/>
      <c r="E26" s="467"/>
      <c r="F26" s="467"/>
      <c r="G26" s="467"/>
      <c r="H26" s="467"/>
      <c r="I26" s="477"/>
      <c r="J26" s="467"/>
      <c r="K26" s="467"/>
      <c r="L26" s="524"/>
    </row>
    <row r="27" spans="1:12" s="485" customFormat="1" ht="13.5" customHeight="1" x14ac:dyDescent="0.2">
      <c r="A27" s="1511" t="s">
        <v>194</v>
      </c>
      <c r="B27" s="483">
        <v>7130</v>
      </c>
      <c r="C27" s="467">
        <v>0</v>
      </c>
      <c r="D27" s="467"/>
      <c r="E27" s="526"/>
      <c r="F27" s="467"/>
      <c r="G27" s="480"/>
      <c r="H27" s="480"/>
      <c r="I27" s="480"/>
      <c r="J27" s="480"/>
      <c r="K27" s="480"/>
      <c r="L27" s="524"/>
    </row>
    <row r="28" spans="1:12" s="485" customFormat="1" ht="13.5" customHeight="1" x14ac:dyDescent="0.2">
      <c r="A28" s="1511" t="s">
        <v>1465</v>
      </c>
      <c r="B28" s="483">
        <v>7140</v>
      </c>
      <c r="C28" s="467">
        <v>0</v>
      </c>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v>0</v>
      </c>
      <c r="D33" s="467"/>
      <c r="E33" s="467"/>
      <c r="F33" s="467"/>
      <c r="G33" s="477"/>
      <c r="H33" s="467"/>
      <c r="I33" s="467"/>
      <c r="J33" s="467"/>
      <c r="K33" s="467"/>
      <c r="L33" s="524"/>
    </row>
    <row r="34" spans="1:12" s="485" customFormat="1" x14ac:dyDescent="0.2">
      <c r="A34" s="1511" t="s">
        <v>1058</v>
      </c>
      <c r="B34" s="525">
        <v>7220</v>
      </c>
      <c r="C34" s="467">
        <v>0</v>
      </c>
      <c r="D34" s="467"/>
      <c r="E34" s="467"/>
      <c r="F34" s="467"/>
      <c r="G34" s="477"/>
      <c r="H34" s="478"/>
      <c r="I34" s="478"/>
      <c r="J34" s="478"/>
      <c r="K34" s="478"/>
      <c r="L34" s="524"/>
    </row>
    <row r="35" spans="1:12" s="485" customFormat="1" x14ac:dyDescent="0.2">
      <c r="A35" s="1511" t="s">
        <v>1047</v>
      </c>
      <c r="B35" s="525">
        <v>7230</v>
      </c>
      <c r="C35" s="467">
        <v>0</v>
      </c>
      <c r="D35" s="467"/>
      <c r="E35" s="467"/>
      <c r="F35" s="467"/>
      <c r="G35" s="480"/>
      <c r="H35" s="467"/>
      <c r="I35" s="467"/>
      <c r="J35" s="467"/>
      <c r="K35" s="467"/>
      <c r="L35" s="524"/>
    </row>
    <row r="36" spans="1:12" s="485" customFormat="1" ht="15" x14ac:dyDescent="0.2">
      <c r="A36" s="1511" t="s">
        <v>1756</v>
      </c>
      <c r="B36" s="525">
        <v>7300</v>
      </c>
      <c r="C36" s="467">
        <v>0</v>
      </c>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c r="E42" s="467"/>
      <c r="F42" s="467"/>
      <c r="G42" s="467"/>
      <c r="H42" s="467"/>
      <c r="I42" s="480"/>
      <c r="J42" s="480"/>
      <c r="K42" s="467"/>
      <c r="L42" s="524"/>
    </row>
    <row r="43" spans="1:12" s="485" customFormat="1" ht="13.5" customHeight="1" x14ac:dyDescent="0.2">
      <c r="A43" s="1511" t="s">
        <v>391</v>
      </c>
      <c r="B43" s="483">
        <v>7990</v>
      </c>
      <c r="C43" s="467">
        <v>0</v>
      </c>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c r="E49" s="480"/>
      <c r="F49" s="467"/>
      <c r="G49" s="480"/>
      <c r="H49" s="480"/>
      <c r="I49" s="477"/>
      <c r="J49" s="480"/>
      <c r="K49" s="477"/>
      <c r="L49" s="524"/>
    </row>
    <row r="50" spans="1:12" s="485" customFormat="1" x14ac:dyDescent="0.2">
      <c r="A50" s="1512" t="s">
        <v>1465</v>
      </c>
      <c r="B50" s="483">
        <v>8140</v>
      </c>
      <c r="C50" s="467">
        <v>0</v>
      </c>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c r="E54" s="477"/>
      <c r="F54" s="477"/>
      <c r="G54" s="477"/>
      <c r="H54" s="530"/>
      <c r="I54" s="477"/>
      <c r="J54" s="477"/>
      <c r="K54" s="475"/>
      <c r="L54" s="524"/>
    </row>
    <row r="55" spans="1:12" s="485" customFormat="1" ht="14.25" thickTop="1" thickBot="1" x14ac:dyDescent="0.25">
      <c r="A55" s="1513" t="s">
        <v>717</v>
      </c>
      <c r="B55" s="483">
        <v>8420</v>
      </c>
      <c r="C55" s="531">
        <v>0</v>
      </c>
      <c r="D55" s="531"/>
      <c r="E55" s="477"/>
      <c r="F55" s="477"/>
      <c r="G55" s="477"/>
      <c r="H55" s="530"/>
      <c r="I55" s="477"/>
      <c r="J55" s="477"/>
      <c r="K55" s="477"/>
      <c r="L55" s="524"/>
    </row>
    <row r="56" spans="1:12" s="485" customFormat="1" ht="14.25" thickTop="1" thickBot="1" x14ac:dyDescent="0.25">
      <c r="A56" s="1512" t="s">
        <v>602</v>
      </c>
      <c r="B56" s="483">
        <v>8430</v>
      </c>
      <c r="C56" s="531">
        <v>0</v>
      </c>
      <c r="D56" s="531"/>
      <c r="E56" s="477"/>
      <c r="F56" s="477"/>
      <c r="G56" s="477"/>
      <c r="H56" s="530"/>
      <c r="I56" s="477"/>
      <c r="J56" s="477"/>
      <c r="K56" s="477"/>
      <c r="L56" s="524"/>
    </row>
    <row r="57" spans="1:12" s="485" customFormat="1" ht="14.25" thickTop="1" thickBot="1" x14ac:dyDescent="0.25">
      <c r="A57" s="1513" t="s">
        <v>599</v>
      </c>
      <c r="B57" s="483">
        <v>8440</v>
      </c>
      <c r="C57" s="531">
        <v>0</v>
      </c>
      <c r="D57" s="531"/>
      <c r="E57" s="477"/>
      <c r="F57" s="477"/>
      <c r="G57" s="477"/>
      <c r="H57" s="530"/>
      <c r="I57" s="477"/>
      <c r="J57" s="477"/>
      <c r="K57" s="477"/>
      <c r="L57" s="524"/>
    </row>
    <row r="58" spans="1:12" s="485" customFormat="1" ht="14.25" thickTop="1" thickBot="1" x14ac:dyDescent="0.25">
      <c r="A58" s="1512" t="s">
        <v>600</v>
      </c>
      <c r="B58" s="483">
        <v>8510</v>
      </c>
      <c r="C58" s="531">
        <v>0</v>
      </c>
      <c r="D58" s="531"/>
      <c r="E58" s="477"/>
      <c r="F58" s="477"/>
      <c r="G58" s="477"/>
      <c r="H58" s="530"/>
      <c r="I58" s="477"/>
      <c r="J58" s="477"/>
      <c r="K58" s="477"/>
      <c r="L58" s="524"/>
    </row>
    <row r="59" spans="1:12" s="485" customFormat="1" ht="14.25" thickTop="1" thickBot="1" x14ac:dyDescent="0.25">
      <c r="A59" s="1514" t="s">
        <v>718</v>
      </c>
      <c r="B59" s="483">
        <v>8520</v>
      </c>
      <c r="C59" s="531">
        <v>0</v>
      </c>
      <c r="D59" s="531"/>
      <c r="E59" s="477"/>
      <c r="F59" s="477"/>
      <c r="G59" s="477"/>
      <c r="H59" s="530"/>
      <c r="I59" s="477"/>
      <c r="J59" s="477"/>
      <c r="K59" s="477"/>
      <c r="L59" s="524"/>
    </row>
    <row r="60" spans="1:12" s="485" customFormat="1" ht="14.25" thickTop="1" thickBot="1" x14ac:dyDescent="0.25">
      <c r="A60" s="1512" t="s">
        <v>601</v>
      </c>
      <c r="B60" s="483">
        <v>8530</v>
      </c>
      <c r="C60" s="531">
        <v>0</v>
      </c>
      <c r="D60" s="531"/>
      <c r="E60" s="477"/>
      <c r="F60" s="477"/>
      <c r="G60" s="477"/>
      <c r="H60" s="530"/>
      <c r="I60" s="477"/>
      <c r="J60" s="477"/>
      <c r="K60" s="477"/>
      <c r="L60" s="524"/>
    </row>
    <row r="61" spans="1:12" s="485" customFormat="1" ht="14.25" thickTop="1" thickBot="1" x14ac:dyDescent="0.25">
      <c r="A61" s="1513" t="s">
        <v>767</v>
      </c>
      <c r="B61" s="483">
        <v>8540</v>
      </c>
      <c r="C61" s="531">
        <v>0</v>
      </c>
      <c r="D61" s="531"/>
      <c r="E61" s="477"/>
      <c r="F61" s="477"/>
      <c r="G61" s="477"/>
      <c r="H61" s="530"/>
      <c r="I61" s="477"/>
      <c r="J61" s="477"/>
      <c r="K61" s="477"/>
      <c r="L61" s="524"/>
    </row>
    <row r="62" spans="1:12" s="485" customFormat="1" ht="13.5" customHeight="1" thickTop="1" thickBot="1" x14ac:dyDescent="0.25">
      <c r="A62" s="1512" t="s">
        <v>768</v>
      </c>
      <c r="B62" s="483">
        <v>8610</v>
      </c>
      <c r="C62" s="531">
        <v>0</v>
      </c>
      <c r="D62" s="531"/>
      <c r="E62" s="477"/>
      <c r="F62" s="477"/>
      <c r="G62" s="477"/>
      <c r="H62" s="477"/>
      <c r="I62" s="477"/>
      <c r="J62" s="477"/>
      <c r="K62" s="477"/>
      <c r="L62" s="524"/>
    </row>
    <row r="63" spans="1:12" s="485" customFormat="1" ht="14.25" thickTop="1" thickBot="1" x14ac:dyDescent="0.25">
      <c r="A63" s="1513" t="s">
        <v>719</v>
      </c>
      <c r="B63" s="483">
        <v>8620</v>
      </c>
      <c r="C63" s="531">
        <v>0</v>
      </c>
      <c r="D63" s="531"/>
      <c r="E63" s="477"/>
      <c r="F63" s="477"/>
      <c r="G63" s="477"/>
      <c r="H63" s="477"/>
      <c r="I63" s="477"/>
      <c r="J63" s="477"/>
      <c r="K63" s="477"/>
      <c r="L63" s="524"/>
    </row>
    <row r="64" spans="1:12" s="485" customFormat="1" ht="13.5" customHeight="1" thickTop="1" thickBot="1" x14ac:dyDescent="0.25">
      <c r="A64" s="1512" t="s">
        <v>769</v>
      </c>
      <c r="B64" s="483">
        <v>8630</v>
      </c>
      <c r="C64" s="531">
        <v>0</v>
      </c>
      <c r="D64" s="531"/>
      <c r="E64" s="477"/>
      <c r="F64" s="477"/>
      <c r="G64" s="477"/>
      <c r="H64" s="477"/>
      <c r="I64" s="477"/>
      <c r="J64" s="477"/>
      <c r="K64" s="477"/>
      <c r="L64" s="524"/>
    </row>
    <row r="65" spans="1:12" s="485" customFormat="1" ht="14.25" thickTop="1" thickBot="1" x14ac:dyDescent="0.25">
      <c r="A65" s="1513" t="s">
        <v>770</v>
      </c>
      <c r="B65" s="483">
        <v>8640</v>
      </c>
      <c r="C65" s="531">
        <v>0</v>
      </c>
      <c r="D65" s="531"/>
      <c r="E65" s="477"/>
      <c r="F65" s="477"/>
      <c r="G65" s="477"/>
      <c r="H65" s="477"/>
      <c r="I65" s="477"/>
      <c r="J65" s="477"/>
      <c r="K65" s="477"/>
      <c r="L65" s="524"/>
    </row>
    <row r="66" spans="1:12" s="485" customFormat="1" ht="14.25" thickTop="1" thickBot="1" x14ac:dyDescent="0.25">
      <c r="A66" s="1512" t="s">
        <v>771</v>
      </c>
      <c r="B66" s="483">
        <v>8710</v>
      </c>
      <c r="C66" s="531">
        <v>0</v>
      </c>
      <c r="D66" s="531"/>
      <c r="E66" s="477"/>
      <c r="F66" s="477"/>
      <c r="G66" s="477"/>
      <c r="H66" s="477"/>
      <c r="I66" s="477"/>
      <c r="J66" s="477"/>
      <c r="K66" s="477"/>
      <c r="L66" s="524"/>
    </row>
    <row r="67" spans="1:12" s="485" customFormat="1" ht="14.25" thickTop="1" thickBot="1" x14ac:dyDescent="0.25">
      <c r="A67" s="1513" t="s">
        <v>720</v>
      </c>
      <c r="B67" s="483">
        <v>8720</v>
      </c>
      <c r="C67" s="531">
        <v>0</v>
      </c>
      <c r="D67" s="531"/>
      <c r="E67" s="477"/>
      <c r="F67" s="477"/>
      <c r="G67" s="477"/>
      <c r="H67" s="477"/>
      <c r="I67" s="477"/>
      <c r="J67" s="477"/>
      <c r="K67" s="477"/>
      <c r="L67" s="524"/>
    </row>
    <row r="68" spans="1:12" s="485" customFormat="1" ht="14.25" thickTop="1" thickBot="1" x14ac:dyDescent="0.25">
      <c r="A68" s="1514" t="s">
        <v>772</v>
      </c>
      <c r="B68" s="483">
        <v>8730</v>
      </c>
      <c r="C68" s="531">
        <v>0</v>
      </c>
      <c r="D68" s="531"/>
      <c r="E68" s="477"/>
      <c r="F68" s="477"/>
      <c r="G68" s="477"/>
      <c r="H68" s="477"/>
      <c r="I68" s="477"/>
      <c r="J68" s="477"/>
      <c r="K68" s="477"/>
      <c r="L68" s="524"/>
    </row>
    <row r="69" spans="1:12" s="485" customFormat="1" ht="14.25" thickTop="1" thickBot="1" x14ac:dyDescent="0.25">
      <c r="A69" s="1513" t="s">
        <v>773</v>
      </c>
      <c r="B69" s="483">
        <v>8740</v>
      </c>
      <c r="C69" s="531">
        <v>0</v>
      </c>
      <c r="D69" s="531"/>
      <c r="E69" s="477"/>
      <c r="F69" s="477"/>
      <c r="G69" s="477"/>
      <c r="H69" s="477"/>
      <c r="I69" s="477"/>
      <c r="J69" s="477"/>
      <c r="K69" s="477"/>
      <c r="L69" s="524"/>
    </row>
    <row r="70" spans="1:12" s="485" customFormat="1" ht="14.25" thickTop="1" thickBot="1" x14ac:dyDescent="0.25">
      <c r="A70" s="1512" t="s">
        <v>774</v>
      </c>
      <c r="B70" s="483">
        <v>8810</v>
      </c>
      <c r="C70" s="531">
        <v>0</v>
      </c>
      <c r="D70" s="531"/>
      <c r="E70" s="477"/>
      <c r="F70" s="477"/>
      <c r="G70" s="477"/>
      <c r="H70" s="477"/>
      <c r="I70" s="477"/>
      <c r="J70" s="477"/>
      <c r="K70" s="477"/>
      <c r="L70" s="524"/>
    </row>
    <row r="71" spans="1:12" s="485" customFormat="1" ht="14.25" thickTop="1" thickBot="1" x14ac:dyDescent="0.25">
      <c r="A71" s="1512" t="s">
        <v>778</v>
      </c>
      <c r="B71" s="483">
        <v>8820</v>
      </c>
      <c r="C71" s="531">
        <v>0</v>
      </c>
      <c r="D71" s="531"/>
      <c r="E71" s="477"/>
      <c r="F71" s="477"/>
      <c r="G71" s="477"/>
      <c r="H71" s="477"/>
      <c r="I71" s="477"/>
      <c r="J71" s="477"/>
      <c r="K71" s="477"/>
      <c r="L71" s="524"/>
    </row>
    <row r="72" spans="1:12" s="485" customFormat="1" ht="14.25" thickTop="1" thickBot="1" x14ac:dyDescent="0.25">
      <c r="A72" s="1512" t="s">
        <v>775</v>
      </c>
      <c r="B72" s="483">
        <v>8830</v>
      </c>
      <c r="C72" s="531">
        <v>0</v>
      </c>
      <c r="D72" s="531"/>
      <c r="E72" s="477"/>
      <c r="F72" s="477"/>
      <c r="G72" s="477"/>
      <c r="H72" s="477"/>
      <c r="I72" s="477"/>
      <c r="J72" s="477"/>
      <c r="K72" s="477"/>
      <c r="L72" s="524"/>
    </row>
    <row r="73" spans="1:12" s="485" customFormat="1" ht="14.25" thickTop="1" thickBot="1" x14ac:dyDescent="0.25">
      <c r="A73" s="1512" t="s">
        <v>776</v>
      </c>
      <c r="B73" s="483">
        <v>8840</v>
      </c>
      <c r="C73" s="531">
        <v>0</v>
      </c>
      <c r="D73" s="531"/>
      <c r="E73" s="477"/>
      <c r="F73" s="477"/>
      <c r="G73" s="477"/>
      <c r="H73" s="477"/>
      <c r="I73" s="477"/>
      <c r="J73" s="477"/>
      <c r="K73" s="480"/>
      <c r="L73" s="524"/>
    </row>
    <row r="74" spans="1:12" s="485" customFormat="1" ht="14.25" thickTop="1" thickBot="1" x14ac:dyDescent="0.25">
      <c r="A74" s="1512" t="s">
        <v>393</v>
      </c>
      <c r="B74" s="483">
        <v>8910</v>
      </c>
      <c r="C74" s="531">
        <v>0</v>
      </c>
      <c r="D74" s="531"/>
      <c r="E74" s="480"/>
      <c r="F74" s="530"/>
      <c r="G74" s="530"/>
      <c r="H74" s="530"/>
      <c r="I74" s="480"/>
      <c r="J74" s="480"/>
      <c r="K74" s="530"/>
      <c r="L74" s="524"/>
    </row>
    <row r="75" spans="1:12" s="485" customFormat="1" ht="14.25" thickTop="1" thickBot="1" x14ac:dyDescent="0.25">
      <c r="A75" s="1515" t="s">
        <v>459</v>
      </c>
      <c r="B75" s="483">
        <v>8990</v>
      </c>
      <c r="C75" s="531">
        <v>0</v>
      </c>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198215</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2072</v>
      </c>
      <c r="B79" s="534"/>
      <c r="C79" s="478">
        <v>4677941</v>
      </c>
      <c r="D79" s="535"/>
      <c r="E79" s="535"/>
      <c r="F79" s="535"/>
      <c r="G79" s="535"/>
      <c r="H79" s="535"/>
      <c r="I79" s="535"/>
      <c r="J79" s="535"/>
      <c r="K79" s="535"/>
      <c r="L79" s="347"/>
    </row>
    <row r="80" spans="1:12" x14ac:dyDescent="0.2">
      <c r="A80" s="2145" t="s">
        <v>1897</v>
      </c>
      <c r="B80" s="2146"/>
      <c r="C80" s="467"/>
      <c r="D80" s="467"/>
      <c r="E80" s="467"/>
      <c r="F80" s="467"/>
      <c r="G80" s="467"/>
      <c r="H80" s="467"/>
      <c r="I80" s="467"/>
      <c r="J80" s="467"/>
      <c r="K80" s="467"/>
      <c r="L80" s="347"/>
    </row>
    <row r="81" spans="1:12" ht="13.5" thickBot="1" x14ac:dyDescent="0.25">
      <c r="A81" s="2137" t="s">
        <v>2073</v>
      </c>
      <c r="B81" s="2138"/>
      <c r="C81" s="1710">
        <f>(SUM(C78:C80))</f>
        <v>4876156</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198215</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4.0649847954003115E-2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7831C25A-62A1-4F95-A0F4-2351CFD03520}"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C1892CE2-415D-4E9F-AAD0-39D26D2D88C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1DDDFCAF-1D97-4633-8E1B-F642E3C65DC0}"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8"/>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1904</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0</v>
      </c>
      <c r="D5" s="481"/>
      <c r="E5" s="466"/>
      <c r="F5" s="548"/>
      <c r="G5" s="466"/>
      <c r="H5" s="466"/>
      <c r="I5" s="466"/>
      <c r="J5" s="467"/>
      <c r="K5" s="466"/>
    </row>
    <row r="6" spans="1:12" ht="15" x14ac:dyDescent="0.2">
      <c r="A6" s="463" t="s">
        <v>1760</v>
      </c>
      <c r="B6" s="470">
        <v>1130</v>
      </c>
      <c r="C6" s="466">
        <v>0</v>
      </c>
      <c r="D6" s="466"/>
      <c r="E6" s="475"/>
      <c r="F6" s="475"/>
      <c r="G6" s="468"/>
      <c r="H6" s="468"/>
      <c r="I6" s="468"/>
      <c r="J6" s="468"/>
      <c r="K6" s="468"/>
    </row>
    <row r="7" spans="1:12" x14ac:dyDescent="0.2">
      <c r="A7" s="463" t="s">
        <v>112</v>
      </c>
      <c r="B7" s="549">
        <v>1140</v>
      </c>
      <c r="C7" s="466">
        <v>0</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c r="E14" s="466"/>
      <c r="F14" s="466"/>
      <c r="G14" s="466"/>
      <c r="H14" s="466"/>
      <c r="I14" s="466"/>
      <c r="J14" s="467"/>
      <c r="K14" s="466"/>
    </row>
    <row r="15" spans="1:12" ht="12.75" customHeight="1" x14ac:dyDescent="0.2">
      <c r="A15" s="463" t="s">
        <v>97</v>
      </c>
      <c r="B15" s="470">
        <v>1220</v>
      </c>
      <c r="C15" s="551">
        <v>0</v>
      </c>
      <c r="D15" s="466"/>
      <c r="E15" s="466"/>
      <c r="F15" s="466"/>
      <c r="G15" s="466"/>
      <c r="H15" s="466"/>
      <c r="I15" s="466"/>
      <c r="J15" s="467"/>
      <c r="K15" s="466"/>
    </row>
    <row r="16" spans="1:12" ht="15" customHeight="1" x14ac:dyDescent="0.2">
      <c r="A16" s="463" t="s">
        <v>1761</v>
      </c>
      <c r="B16" s="549">
        <v>1230</v>
      </c>
      <c r="C16" s="551">
        <v>0</v>
      </c>
      <c r="D16" s="466"/>
      <c r="E16" s="466"/>
      <c r="F16" s="466"/>
      <c r="G16" s="466"/>
      <c r="H16" s="466"/>
      <c r="I16" s="466"/>
      <c r="J16" s="467"/>
      <c r="K16" s="466"/>
    </row>
    <row r="17" spans="1:11" ht="12.75" customHeight="1" x14ac:dyDescent="0.2">
      <c r="A17" s="463" t="s">
        <v>840</v>
      </c>
      <c r="B17" s="470">
        <v>1290</v>
      </c>
      <c r="C17" s="551">
        <v>0</v>
      </c>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29718</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1838827</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4069</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1872614</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16713</v>
      </c>
      <c r="D65" s="466"/>
      <c r="E65" s="466"/>
      <c r="F65" s="467"/>
      <c r="G65" s="466"/>
      <c r="H65" s="466"/>
      <c r="I65" s="466"/>
      <c r="J65" s="467"/>
      <c r="K65" s="466"/>
    </row>
    <row r="66" spans="1:11" ht="12.75" customHeight="1" x14ac:dyDescent="0.2">
      <c r="A66" s="463" t="s">
        <v>700</v>
      </c>
      <c r="B66" s="470">
        <v>1520</v>
      </c>
      <c r="C66" s="466">
        <v>0</v>
      </c>
      <c r="D66" s="466"/>
      <c r="E66" s="466"/>
      <c r="F66" s="466"/>
      <c r="G66" s="466"/>
      <c r="H66" s="466"/>
      <c r="I66" s="466"/>
      <c r="J66" s="467"/>
      <c r="K66" s="466"/>
    </row>
    <row r="67" spans="1:11" ht="12.75" customHeight="1" thickBot="1" x14ac:dyDescent="0.25">
      <c r="A67" s="1730" t="s">
        <v>507</v>
      </c>
      <c r="B67" s="1731"/>
      <c r="C67" s="1710">
        <f>SUM(C65:C66)</f>
        <v>16713</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0</v>
      </c>
      <c r="D77" s="466"/>
      <c r="E77" s="468"/>
      <c r="F77" s="468"/>
      <c r="G77" s="468"/>
      <c r="H77" s="468"/>
      <c r="I77" s="468"/>
      <c r="J77" s="468"/>
      <c r="K77" s="468"/>
    </row>
    <row r="78" spans="1:11" ht="12.75" customHeight="1" x14ac:dyDescent="0.2">
      <c r="A78" s="463" t="s">
        <v>78</v>
      </c>
      <c r="B78" s="470">
        <v>1719</v>
      </c>
      <c r="C78" s="551">
        <v>0</v>
      </c>
      <c r="D78" s="466"/>
      <c r="E78" s="468"/>
      <c r="F78" s="468"/>
      <c r="G78" s="468"/>
      <c r="H78" s="468"/>
      <c r="I78" s="468"/>
      <c r="J78" s="468"/>
      <c r="K78" s="468"/>
    </row>
    <row r="79" spans="1:11" ht="12.75" customHeight="1" x14ac:dyDescent="0.2">
      <c r="A79" s="463" t="s">
        <v>571</v>
      </c>
      <c r="B79" s="470">
        <v>1720</v>
      </c>
      <c r="C79" s="551">
        <v>0</v>
      </c>
      <c r="D79" s="466"/>
      <c r="E79" s="468"/>
      <c r="F79" s="468"/>
      <c r="G79" s="468"/>
      <c r="H79" s="468"/>
      <c r="I79" s="468"/>
      <c r="J79" s="468"/>
      <c r="K79" s="468"/>
    </row>
    <row r="80" spans="1:11" ht="12.75" customHeight="1" x14ac:dyDescent="0.2">
      <c r="A80" s="463" t="s">
        <v>572</v>
      </c>
      <c r="B80" s="470">
        <v>1730</v>
      </c>
      <c r="C80" s="551">
        <v>0</v>
      </c>
      <c r="D80" s="466"/>
      <c r="E80" s="468"/>
      <c r="F80" s="468"/>
      <c r="G80" s="468"/>
      <c r="H80" s="468"/>
      <c r="I80" s="468"/>
      <c r="J80" s="468"/>
      <c r="K80" s="468"/>
    </row>
    <row r="81" spans="1:11" ht="12.75" customHeight="1" x14ac:dyDescent="0.2">
      <c r="A81" s="463" t="s">
        <v>26</v>
      </c>
      <c r="B81" s="470">
        <v>1790</v>
      </c>
      <c r="C81" s="551">
        <v>0</v>
      </c>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0</v>
      </c>
      <c r="D95" s="551"/>
      <c r="E95" s="521"/>
      <c r="F95" s="521"/>
      <c r="G95" s="521"/>
      <c r="H95" s="521"/>
      <c r="I95" s="521"/>
      <c r="J95" s="521"/>
      <c r="K95" s="521"/>
    </row>
    <row r="96" spans="1:11" ht="12.75" customHeight="1" x14ac:dyDescent="0.2">
      <c r="A96" s="463" t="s">
        <v>409</v>
      </c>
      <c r="B96" s="470">
        <v>1920</v>
      </c>
      <c r="C96" s="551">
        <v>23695</v>
      </c>
      <c r="D96" s="551"/>
      <c r="E96" s="479"/>
      <c r="F96" s="478"/>
      <c r="G96" s="478"/>
      <c r="H96" s="478"/>
      <c r="I96" s="478"/>
      <c r="J96" s="478"/>
      <c r="K96" s="478"/>
    </row>
    <row r="97" spans="1:12" ht="12.75" customHeight="1" x14ac:dyDescent="0.2">
      <c r="A97" s="1517" t="s">
        <v>262</v>
      </c>
      <c r="B97" s="559">
        <v>1930</v>
      </c>
      <c r="C97" s="489">
        <v>0</v>
      </c>
      <c r="D97" s="467"/>
      <c r="E97" s="474"/>
      <c r="F97" s="467"/>
      <c r="G97" s="467"/>
      <c r="H97" s="467"/>
      <c r="I97" s="467"/>
      <c r="J97" s="467"/>
      <c r="K97" s="467"/>
    </row>
    <row r="98" spans="1:12" ht="12.75" customHeight="1" x14ac:dyDescent="0.2">
      <c r="A98" s="463" t="s">
        <v>198</v>
      </c>
      <c r="B98" s="470">
        <v>1940</v>
      </c>
      <c r="C98" s="489">
        <v>15850532</v>
      </c>
      <c r="D98" s="466"/>
      <c r="E98" s="512"/>
      <c r="F98" s="466"/>
      <c r="G98" s="512"/>
      <c r="H98" s="512"/>
      <c r="I98" s="510"/>
      <c r="J98" s="512"/>
      <c r="K98" s="512"/>
    </row>
    <row r="99" spans="1:12" ht="12.75" customHeight="1" x14ac:dyDescent="0.2">
      <c r="A99" s="463" t="s">
        <v>875</v>
      </c>
      <c r="B99" s="470">
        <v>1950</v>
      </c>
      <c r="C99" s="489">
        <v>2240</v>
      </c>
      <c r="D99" s="466"/>
      <c r="E99" s="466"/>
      <c r="F99" s="466"/>
      <c r="G99" s="466"/>
      <c r="H99" s="466"/>
      <c r="I99" s="468"/>
      <c r="J99" s="467"/>
      <c r="K99" s="466"/>
    </row>
    <row r="100" spans="1:12" ht="12.75" customHeight="1" x14ac:dyDescent="0.2">
      <c r="A100" s="463" t="s">
        <v>263</v>
      </c>
      <c r="B100" s="470">
        <v>1960</v>
      </c>
      <c r="C100" s="489">
        <v>0</v>
      </c>
      <c r="D100" s="489"/>
      <c r="E100" s="489"/>
      <c r="F100" s="489"/>
      <c r="G100" s="489"/>
      <c r="H100" s="489"/>
      <c r="I100" s="467"/>
      <c r="J100" s="489"/>
      <c r="K100" s="467"/>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0</v>
      </c>
      <c r="D104" s="466"/>
      <c r="E104" s="481"/>
      <c r="F104" s="467"/>
      <c r="G104" s="467"/>
      <c r="H104" s="466"/>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c r="E106" s="467"/>
      <c r="F106" s="467"/>
      <c r="G106" s="467"/>
      <c r="H106" s="467"/>
      <c r="I106" s="521"/>
      <c r="J106" s="467"/>
      <c r="K106" s="467"/>
    </row>
    <row r="107" spans="1:12" ht="12.75" customHeight="1" x14ac:dyDescent="0.2">
      <c r="A107" s="463" t="s">
        <v>80</v>
      </c>
      <c r="B107" s="470">
        <v>1999</v>
      </c>
      <c r="C107" s="551">
        <v>3452</v>
      </c>
      <c r="D107" s="466"/>
      <c r="E107" s="466"/>
      <c r="F107" s="466"/>
      <c r="G107" s="466"/>
      <c r="H107" s="466"/>
      <c r="I107" s="466"/>
      <c r="J107" s="467"/>
      <c r="K107" s="466"/>
    </row>
    <row r="108" spans="1:12" ht="12.75" customHeight="1" thickBot="1" x14ac:dyDescent="0.25">
      <c r="A108" s="1730" t="s">
        <v>508</v>
      </c>
      <c r="B108" s="1734"/>
      <c r="C108" s="1729">
        <f>SUM(C95:C107)</f>
        <v>15879919</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17769246</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c r="E111" s="561"/>
      <c r="F111" s="481"/>
      <c r="G111" s="481"/>
      <c r="H111" s="561"/>
      <c r="I111" s="468"/>
      <c r="J111" s="468"/>
      <c r="K111" s="468"/>
    </row>
    <row r="112" spans="1:12" ht="12.75" customHeight="1" x14ac:dyDescent="0.2">
      <c r="A112" s="463" t="s">
        <v>878</v>
      </c>
      <c r="B112" s="470">
        <v>2200</v>
      </c>
      <c r="C112" s="551">
        <v>0</v>
      </c>
      <c r="D112" s="466"/>
      <c r="E112" s="561"/>
      <c r="F112" s="466"/>
      <c r="G112" s="466"/>
      <c r="H112" s="561"/>
      <c r="I112" s="468"/>
      <c r="J112" s="468"/>
      <c r="K112" s="468"/>
      <c r="L112" s="552"/>
    </row>
    <row r="113" spans="1:11" ht="12.75" customHeight="1" x14ac:dyDescent="0.2">
      <c r="A113" s="463" t="s">
        <v>28</v>
      </c>
      <c r="B113" s="470">
        <v>2300</v>
      </c>
      <c r="C113" s="551">
        <v>0</v>
      </c>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1362812</v>
      </c>
      <c r="D117" s="481"/>
      <c r="E117" s="466"/>
      <c r="F117" s="481"/>
      <c r="G117" s="481"/>
      <c r="H117" s="466"/>
      <c r="I117" s="468"/>
      <c r="J117" s="467"/>
      <c r="K117" s="466"/>
    </row>
    <row r="118" spans="1:11" ht="12.75" customHeight="1" x14ac:dyDescent="0.2">
      <c r="A118" s="463" t="s">
        <v>1901</v>
      </c>
      <c r="B118" s="562">
        <v>3002</v>
      </c>
      <c r="C118" s="551">
        <v>0</v>
      </c>
      <c r="D118" s="466"/>
      <c r="E118" s="466"/>
      <c r="F118" s="466"/>
      <c r="G118" s="466"/>
      <c r="H118" s="466"/>
      <c r="I118" s="468"/>
      <c r="J118" s="467"/>
      <c r="K118" s="466"/>
    </row>
    <row r="119" spans="1:11" ht="12.75" customHeight="1" x14ac:dyDescent="0.2">
      <c r="A119" s="463" t="s">
        <v>1902</v>
      </c>
      <c r="B119" s="562">
        <v>3005</v>
      </c>
      <c r="C119" s="551">
        <v>0</v>
      </c>
      <c r="D119" s="466"/>
      <c r="E119" s="466"/>
      <c r="F119" s="466"/>
      <c r="G119" s="466"/>
      <c r="H119" s="466"/>
      <c r="I119" s="468"/>
      <c r="J119" s="467"/>
      <c r="K119" s="466"/>
    </row>
    <row r="120" spans="1:11" x14ac:dyDescent="0.2">
      <c r="A120" s="1518" t="s">
        <v>1903</v>
      </c>
      <c r="B120" s="564">
        <v>3099</v>
      </c>
      <c r="C120" s="551">
        <v>0</v>
      </c>
      <c r="D120" s="466"/>
      <c r="E120" s="466"/>
      <c r="F120" s="466"/>
      <c r="G120" s="466"/>
      <c r="H120" s="466"/>
      <c r="I120" s="468"/>
      <c r="J120" s="467"/>
      <c r="K120" s="466"/>
    </row>
    <row r="121" spans="1:11" ht="12.6" customHeight="1" thickBot="1" x14ac:dyDescent="0.25">
      <c r="A121" s="1730" t="s">
        <v>509</v>
      </c>
      <c r="B121" s="1741"/>
      <c r="C121" s="1729">
        <f t="shared" ref="C121:H121" si="5">SUM(C117:C120)</f>
        <v>1362812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0</v>
      </c>
      <c r="D124" s="561"/>
      <c r="E124" s="468"/>
      <c r="F124" s="548"/>
      <c r="G124" s="468"/>
      <c r="H124" s="468"/>
      <c r="I124" s="468"/>
      <c r="J124" s="468"/>
      <c r="K124" s="468"/>
    </row>
    <row r="125" spans="1:11" ht="12.75" customHeight="1" x14ac:dyDescent="0.2">
      <c r="A125" s="463" t="s">
        <v>1521</v>
      </c>
      <c r="B125" s="562">
        <v>3105</v>
      </c>
      <c r="C125" s="466">
        <v>0</v>
      </c>
      <c r="D125" s="561"/>
      <c r="E125" s="468"/>
      <c r="F125" s="466"/>
      <c r="G125" s="468"/>
      <c r="H125" s="468"/>
      <c r="I125" s="468"/>
      <c r="J125" s="468"/>
      <c r="K125" s="468"/>
    </row>
    <row r="126" spans="1:11" ht="12.75" customHeight="1" x14ac:dyDescent="0.2">
      <c r="A126" s="463" t="s">
        <v>922</v>
      </c>
      <c r="B126" s="562">
        <v>3110</v>
      </c>
      <c r="C126" s="551">
        <v>340704</v>
      </c>
      <c r="D126" s="466"/>
      <c r="E126" s="468"/>
      <c r="F126" s="466"/>
      <c r="G126" s="468"/>
      <c r="H126" s="468"/>
      <c r="I126" s="468"/>
      <c r="J126" s="468"/>
      <c r="K126" s="468"/>
    </row>
    <row r="127" spans="1:11" ht="12.75" customHeight="1" x14ac:dyDescent="0.2">
      <c r="A127" s="463" t="s">
        <v>107</v>
      </c>
      <c r="B127" s="562">
        <v>3120</v>
      </c>
      <c r="C127" s="466">
        <v>0</v>
      </c>
      <c r="D127" s="561"/>
      <c r="E127" s="468"/>
      <c r="F127" s="466"/>
      <c r="G127" s="468"/>
      <c r="H127" s="468"/>
      <c r="I127" s="468"/>
      <c r="J127" s="468"/>
      <c r="K127" s="468"/>
    </row>
    <row r="128" spans="1:11" ht="12.75" customHeight="1" x14ac:dyDescent="0.2">
      <c r="A128" s="463" t="s">
        <v>1522</v>
      </c>
      <c r="B128" s="562">
        <v>3130</v>
      </c>
      <c r="C128" s="466">
        <v>0</v>
      </c>
      <c r="D128" s="561"/>
      <c r="E128" s="468"/>
      <c r="F128" s="466"/>
      <c r="G128" s="468"/>
      <c r="H128" s="468"/>
      <c r="I128" s="468"/>
      <c r="J128" s="468"/>
      <c r="K128" s="468"/>
    </row>
    <row r="129" spans="1:11" ht="12.75" customHeight="1" x14ac:dyDescent="0.2">
      <c r="A129" s="463" t="s">
        <v>139</v>
      </c>
      <c r="B129" s="562">
        <v>3145</v>
      </c>
      <c r="C129" s="466">
        <v>0</v>
      </c>
      <c r="D129" s="561"/>
      <c r="E129" s="468"/>
      <c r="F129" s="466"/>
      <c r="G129" s="468"/>
      <c r="H129" s="468"/>
      <c r="I129" s="468"/>
      <c r="J129" s="468"/>
      <c r="K129" s="468"/>
    </row>
    <row r="130" spans="1:11" ht="12.75" customHeight="1" x14ac:dyDescent="0.2">
      <c r="A130" s="463" t="s">
        <v>68</v>
      </c>
      <c r="B130" s="562">
        <v>3199</v>
      </c>
      <c r="C130" s="551">
        <v>0</v>
      </c>
      <c r="D130" s="467"/>
      <c r="E130" s="468"/>
      <c r="F130" s="466"/>
      <c r="G130" s="468"/>
      <c r="H130" s="468"/>
      <c r="I130" s="468"/>
      <c r="J130" s="468"/>
      <c r="K130" s="468"/>
    </row>
    <row r="131" spans="1:11" ht="12.75" customHeight="1" thickBot="1" x14ac:dyDescent="0.25">
      <c r="A131" s="1730" t="s">
        <v>1092</v>
      </c>
      <c r="B131" s="1742"/>
      <c r="C131" s="1729">
        <f>SUM(C124:C130)</f>
        <v>340704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c r="E133" s="561"/>
      <c r="F133" s="468"/>
      <c r="G133" s="466"/>
      <c r="H133" s="468"/>
      <c r="I133" s="468"/>
      <c r="J133" s="468"/>
      <c r="K133" s="468"/>
    </row>
    <row r="134" spans="1:11" ht="12.75" customHeight="1" x14ac:dyDescent="0.2">
      <c r="A134" s="463" t="s">
        <v>690</v>
      </c>
      <c r="B134" s="562">
        <v>3220</v>
      </c>
      <c r="C134" s="551">
        <v>0</v>
      </c>
      <c r="D134" s="466"/>
      <c r="E134" s="561"/>
      <c r="F134" s="468"/>
      <c r="G134" s="467"/>
      <c r="H134" s="468"/>
      <c r="I134" s="468"/>
      <c r="J134" s="468"/>
      <c r="K134" s="468"/>
    </row>
    <row r="135" spans="1:11" ht="12.75" customHeight="1" x14ac:dyDescent="0.2">
      <c r="A135" s="463" t="s">
        <v>267</v>
      </c>
      <c r="B135" s="562">
        <v>3225</v>
      </c>
      <c r="C135" s="551">
        <v>0</v>
      </c>
      <c r="D135" s="466"/>
      <c r="E135" s="561"/>
      <c r="F135" s="468"/>
      <c r="G135" s="467"/>
      <c r="H135" s="468"/>
      <c r="I135" s="468"/>
      <c r="J135" s="468"/>
      <c r="K135" s="468"/>
    </row>
    <row r="136" spans="1:11" ht="12.75" customHeight="1" x14ac:dyDescent="0.2">
      <c r="A136" s="463" t="s">
        <v>621</v>
      </c>
      <c r="B136" s="562">
        <v>3235</v>
      </c>
      <c r="C136" s="489">
        <v>0</v>
      </c>
      <c r="D136" s="467"/>
      <c r="E136" s="561"/>
      <c r="F136" s="468"/>
      <c r="G136" s="467"/>
      <c r="H136" s="468"/>
      <c r="I136" s="468"/>
      <c r="J136" s="468"/>
      <c r="K136" s="468"/>
    </row>
    <row r="137" spans="1:11" ht="12.75" customHeight="1" x14ac:dyDescent="0.2">
      <c r="A137" s="463" t="s">
        <v>622</v>
      </c>
      <c r="B137" s="562">
        <v>3240</v>
      </c>
      <c r="C137" s="489">
        <v>0</v>
      </c>
      <c r="D137" s="467"/>
      <c r="E137" s="561"/>
      <c r="F137" s="468"/>
      <c r="G137" s="467"/>
      <c r="H137" s="468"/>
      <c r="I137" s="468"/>
      <c r="J137" s="468"/>
      <c r="K137" s="468"/>
    </row>
    <row r="138" spans="1:11" ht="12.75" customHeight="1" x14ac:dyDescent="0.2">
      <c r="A138" s="463" t="s">
        <v>623</v>
      </c>
      <c r="B138" s="562">
        <v>3270</v>
      </c>
      <c r="C138" s="489">
        <v>0</v>
      </c>
      <c r="D138" s="467"/>
      <c r="E138" s="561"/>
      <c r="F138" s="468"/>
      <c r="G138" s="467"/>
      <c r="H138" s="468"/>
      <c r="I138" s="468"/>
      <c r="J138" s="468"/>
      <c r="K138" s="468"/>
    </row>
    <row r="139" spans="1:11" ht="12.75" customHeight="1" x14ac:dyDescent="0.2">
      <c r="A139" s="463" t="s">
        <v>69</v>
      </c>
      <c r="B139" s="562">
        <v>3299</v>
      </c>
      <c r="C139" s="551">
        <v>0</v>
      </c>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c r="H142" s="468"/>
      <c r="I142" s="468"/>
      <c r="J142" s="468"/>
      <c r="K142" s="468"/>
    </row>
    <row r="143" spans="1:11" ht="12.75" customHeight="1" x14ac:dyDescent="0.2">
      <c r="A143" s="463" t="s">
        <v>365</v>
      </c>
      <c r="B143" s="562">
        <v>3310</v>
      </c>
      <c r="C143" s="551">
        <v>0</v>
      </c>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0</v>
      </c>
      <c r="D145" s="570"/>
      <c r="E145" s="509"/>
      <c r="F145" s="468"/>
      <c r="G145" s="571"/>
      <c r="H145" s="468"/>
      <c r="I145" s="468"/>
      <c r="J145" s="468"/>
      <c r="K145" s="468"/>
    </row>
    <row r="146" spans="1:11" ht="12.75" customHeight="1" thickBot="1" x14ac:dyDescent="0.25">
      <c r="A146" s="1521" t="s">
        <v>979</v>
      </c>
      <c r="B146" s="572">
        <v>3365</v>
      </c>
      <c r="C146" s="573">
        <v>0</v>
      </c>
      <c r="D146" s="532"/>
      <c r="E146" s="561"/>
      <c r="F146" s="468"/>
      <c r="G146" s="532"/>
      <c r="H146" s="468"/>
      <c r="I146" s="468"/>
      <c r="J146" s="468"/>
      <c r="K146" s="468"/>
    </row>
    <row r="147" spans="1:11" ht="12.75" customHeight="1" thickTop="1" thickBot="1" x14ac:dyDescent="0.25">
      <c r="A147" s="1522" t="s">
        <v>140</v>
      </c>
      <c r="B147" s="574">
        <v>3370</v>
      </c>
      <c r="C147" s="573">
        <v>0</v>
      </c>
      <c r="D147" s="573"/>
      <c r="E147" s="509"/>
      <c r="F147" s="468"/>
      <c r="G147" s="468"/>
      <c r="H147" s="468"/>
      <c r="I147" s="468"/>
      <c r="J147" s="468"/>
      <c r="K147" s="468"/>
    </row>
    <row r="148" spans="1:11" ht="12.75" customHeight="1" thickTop="1" thickBot="1" x14ac:dyDescent="0.25">
      <c r="A148" s="1522" t="s">
        <v>791</v>
      </c>
      <c r="B148" s="574">
        <v>3410</v>
      </c>
      <c r="C148" s="575">
        <v>0</v>
      </c>
      <c r="D148" s="576"/>
      <c r="E148" s="577"/>
      <c r="F148" s="530"/>
      <c r="G148" s="530"/>
      <c r="H148" s="530"/>
      <c r="I148" s="530"/>
      <c r="J148" s="530"/>
      <c r="K148" s="530"/>
    </row>
    <row r="149" spans="1:11" ht="12.75" customHeight="1" thickTop="1" thickBot="1" x14ac:dyDescent="0.25">
      <c r="A149" s="1522" t="s">
        <v>70</v>
      </c>
      <c r="B149" s="574">
        <v>3499</v>
      </c>
      <c r="C149" s="575">
        <v>0</v>
      </c>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c r="E151" s="561"/>
      <c r="F151" s="466"/>
      <c r="G151" s="467"/>
      <c r="H151" s="468"/>
      <c r="I151" s="468"/>
      <c r="J151" s="468"/>
      <c r="K151" s="468"/>
    </row>
    <row r="152" spans="1:11" ht="12.75" customHeight="1" x14ac:dyDescent="0.2">
      <c r="A152" s="463" t="s">
        <v>1117</v>
      </c>
      <c r="B152" s="562">
        <v>3510</v>
      </c>
      <c r="C152" s="551">
        <v>0</v>
      </c>
      <c r="D152" s="466"/>
      <c r="E152" s="561"/>
      <c r="F152" s="466"/>
      <c r="G152" s="467"/>
      <c r="H152" s="468"/>
      <c r="I152" s="468"/>
      <c r="J152" s="468"/>
      <c r="K152" s="468"/>
    </row>
    <row r="153" spans="1:11" ht="12.75" customHeight="1" x14ac:dyDescent="0.2">
      <c r="A153" s="463" t="s">
        <v>71</v>
      </c>
      <c r="B153" s="562">
        <v>3599</v>
      </c>
      <c r="C153" s="551">
        <v>0</v>
      </c>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c r="E156" s="561"/>
      <c r="F156" s="578"/>
      <c r="G156" s="578"/>
      <c r="H156" s="468"/>
      <c r="I156" s="468"/>
      <c r="J156" s="468"/>
      <c r="K156" s="468"/>
    </row>
    <row r="157" spans="1:11" ht="12.75" customHeight="1" thickTop="1" thickBot="1" x14ac:dyDescent="0.25">
      <c r="A157" s="1522" t="s">
        <v>1057</v>
      </c>
      <c r="B157" s="574">
        <v>3695</v>
      </c>
      <c r="C157" s="576">
        <v>0</v>
      </c>
      <c r="D157" s="468"/>
      <c r="E157" s="561"/>
      <c r="F157" s="576"/>
      <c r="G157" s="576"/>
      <c r="H157" s="468"/>
      <c r="I157" s="468"/>
      <c r="J157" s="468"/>
      <c r="K157" s="468"/>
    </row>
    <row r="158" spans="1:11" ht="12.75" customHeight="1" thickTop="1" thickBot="1" x14ac:dyDescent="0.25">
      <c r="A158" s="1522" t="s">
        <v>1111</v>
      </c>
      <c r="B158" s="574">
        <v>3705</v>
      </c>
      <c r="C158" s="576">
        <v>0</v>
      </c>
      <c r="D158" s="578"/>
      <c r="E158" s="561"/>
      <c r="F158" s="576"/>
      <c r="G158" s="576"/>
      <c r="H158" s="468"/>
      <c r="I158" s="468"/>
      <c r="J158" s="468"/>
      <c r="K158" s="468"/>
    </row>
    <row r="159" spans="1:11" ht="12.75" customHeight="1" thickTop="1" thickBot="1" x14ac:dyDescent="0.25">
      <c r="A159" s="1522" t="s">
        <v>39</v>
      </c>
      <c r="B159" s="574">
        <v>3715</v>
      </c>
      <c r="C159" s="576">
        <v>0</v>
      </c>
      <c r="D159" s="468"/>
      <c r="E159" s="561"/>
      <c r="F159" s="576"/>
      <c r="G159" s="576"/>
      <c r="H159" s="468"/>
      <c r="I159" s="468"/>
      <c r="J159" s="468"/>
      <c r="K159" s="468"/>
    </row>
    <row r="160" spans="1:11" ht="12.75" customHeight="1" thickTop="1" thickBot="1" x14ac:dyDescent="0.25">
      <c r="A160" s="1522" t="s">
        <v>40</v>
      </c>
      <c r="B160" s="574">
        <v>3720</v>
      </c>
      <c r="C160" s="576">
        <v>0</v>
      </c>
      <c r="D160" s="468"/>
      <c r="E160" s="561"/>
      <c r="F160" s="576"/>
      <c r="G160" s="576"/>
      <c r="H160" s="468"/>
      <c r="I160" s="468"/>
      <c r="J160" s="468"/>
      <c r="K160" s="468"/>
    </row>
    <row r="161" spans="1:11" ht="12.75" customHeight="1" thickTop="1" thickBot="1" x14ac:dyDescent="0.25">
      <c r="A161" s="1522" t="s">
        <v>415</v>
      </c>
      <c r="B161" s="574">
        <v>3725</v>
      </c>
      <c r="C161" s="531">
        <v>0</v>
      </c>
      <c r="D161" s="468"/>
      <c r="E161" s="561"/>
      <c r="F161" s="531"/>
      <c r="G161" s="531"/>
      <c r="H161" s="468"/>
      <c r="I161" s="468"/>
      <c r="J161" s="468"/>
      <c r="K161" s="468"/>
    </row>
    <row r="162" spans="1:11" ht="12.75" customHeight="1" thickTop="1" thickBot="1" x14ac:dyDescent="0.25">
      <c r="A162" s="1522" t="s">
        <v>416</v>
      </c>
      <c r="B162" s="574">
        <v>3726</v>
      </c>
      <c r="C162" s="531">
        <v>0</v>
      </c>
      <c r="D162" s="468"/>
      <c r="E162" s="561"/>
      <c r="F162" s="531"/>
      <c r="G162" s="531"/>
      <c r="H162" s="468"/>
      <c r="I162" s="468"/>
      <c r="J162" s="468"/>
      <c r="K162" s="468"/>
    </row>
    <row r="163" spans="1:11" ht="12.75" customHeight="1" thickTop="1" thickBot="1" x14ac:dyDescent="0.25">
      <c r="A163" s="1522" t="s">
        <v>41</v>
      </c>
      <c r="B163" s="574">
        <v>3766</v>
      </c>
      <c r="C163" s="576">
        <v>0</v>
      </c>
      <c r="D163" s="578"/>
      <c r="E163" s="561"/>
      <c r="F163" s="576"/>
      <c r="G163" s="531"/>
      <c r="H163" s="468"/>
      <c r="I163" s="468"/>
      <c r="J163" s="468"/>
      <c r="K163" s="468"/>
    </row>
    <row r="164" spans="1:11" ht="12.75" customHeight="1" thickTop="1" thickBot="1" x14ac:dyDescent="0.25">
      <c r="A164" s="1522" t="s">
        <v>1042</v>
      </c>
      <c r="B164" s="574">
        <v>3767</v>
      </c>
      <c r="C164" s="576">
        <v>0</v>
      </c>
      <c r="D164" s="531"/>
      <c r="E164" s="561"/>
      <c r="F164" s="531"/>
      <c r="G164" s="531"/>
      <c r="H164" s="468"/>
      <c r="I164" s="468"/>
      <c r="J164" s="468"/>
      <c r="K164" s="468"/>
    </row>
    <row r="165" spans="1:11" ht="12.75" customHeight="1" thickTop="1" thickBot="1" x14ac:dyDescent="0.25">
      <c r="A165" s="1522" t="s">
        <v>1043</v>
      </c>
      <c r="B165" s="574">
        <v>3775</v>
      </c>
      <c r="C165" s="576">
        <v>0</v>
      </c>
      <c r="D165" s="573"/>
      <c r="E165" s="530"/>
      <c r="F165" s="573"/>
      <c r="G165" s="532"/>
      <c r="H165" s="530"/>
      <c r="I165" s="468"/>
      <c r="J165" s="468"/>
      <c r="K165" s="530"/>
    </row>
    <row r="166" spans="1:11" ht="12.75" customHeight="1" thickTop="1" thickBot="1" x14ac:dyDescent="0.25">
      <c r="A166" s="1522" t="s">
        <v>1524</v>
      </c>
      <c r="B166" s="574">
        <v>3780</v>
      </c>
      <c r="C166" s="531">
        <v>0</v>
      </c>
      <c r="D166" s="530"/>
      <c r="E166" s="531"/>
      <c r="F166" s="531"/>
      <c r="G166" s="531"/>
      <c r="H166" s="531"/>
      <c r="I166" s="468"/>
      <c r="J166" s="468"/>
      <c r="K166" s="531"/>
    </row>
    <row r="167" spans="1:11" ht="12.75" customHeight="1" thickTop="1" thickBot="1" x14ac:dyDescent="0.25">
      <c r="A167" s="1522" t="s">
        <v>913</v>
      </c>
      <c r="B167" s="574">
        <v>3815</v>
      </c>
      <c r="C167" s="576">
        <v>0</v>
      </c>
      <c r="D167" s="468"/>
      <c r="E167" s="561"/>
      <c r="F167" s="576"/>
      <c r="G167" s="468"/>
      <c r="H167" s="468"/>
      <c r="I167" s="468"/>
      <c r="J167" s="468"/>
      <c r="K167" s="468"/>
    </row>
    <row r="168" spans="1:11" ht="12.75" customHeight="1" thickTop="1" thickBot="1" x14ac:dyDescent="0.25">
      <c r="A168" s="1522" t="s">
        <v>417</v>
      </c>
      <c r="B168" s="574">
        <v>3825</v>
      </c>
      <c r="C168" s="576">
        <v>0</v>
      </c>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0</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340704</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1703516</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v>0</v>
      </c>
      <c r="D176" s="481"/>
      <c r="E176" s="467"/>
      <c r="F176" s="466"/>
      <c r="G176" s="466"/>
      <c r="H176" s="467"/>
      <c r="I176" s="467"/>
      <c r="J176" s="467"/>
      <c r="K176" s="467"/>
    </row>
    <row r="177" spans="1:11" ht="22.5" x14ac:dyDescent="0.2">
      <c r="A177" s="563" t="s">
        <v>838</v>
      </c>
      <c r="B177" s="583">
        <v>4009</v>
      </c>
      <c r="C177" s="551">
        <v>0</v>
      </c>
      <c r="D177" s="466"/>
      <c r="E177" s="467"/>
      <c r="F177" s="466"/>
      <c r="G177" s="466"/>
      <c r="H177" s="467"/>
      <c r="I177" s="467"/>
      <c r="J177" s="467"/>
      <c r="K177" s="467"/>
    </row>
    <row r="178" spans="1:11" ht="13.5" thickBot="1" x14ac:dyDescent="0.25">
      <c r="A178" s="2167" t="s">
        <v>1763</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1762</v>
      </c>
      <c r="B179" s="2172"/>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c r="E181" s="561"/>
      <c r="F181" s="468"/>
      <c r="G181" s="468"/>
      <c r="H181" s="467"/>
      <c r="I181" s="468"/>
      <c r="J181" s="468"/>
      <c r="K181" s="468"/>
    </row>
    <row r="182" spans="1:11" ht="12.75" customHeight="1" x14ac:dyDescent="0.2">
      <c r="A182" s="463" t="s">
        <v>278</v>
      </c>
      <c r="B182" s="470">
        <v>4060</v>
      </c>
      <c r="C182" s="516">
        <v>0</v>
      </c>
      <c r="D182" s="466"/>
      <c r="E182" s="468"/>
      <c r="F182" s="466"/>
      <c r="G182" s="466"/>
      <c r="H182" s="466"/>
      <c r="I182" s="468"/>
      <c r="J182" s="468"/>
      <c r="K182" s="521"/>
    </row>
    <row r="183" spans="1:11" ht="22.5" x14ac:dyDescent="0.2">
      <c r="A183" s="563" t="s">
        <v>819</v>
      </c>
      <c r="B183" s="583">
        <v>4090</v>
      </c>
      <c r="C183" s="551">
        <v>0</v>
      </c>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1905</v>
      </c>
      <c r="B185" s="2166"/>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v>0</v>
      </c>
      <c r="D187" s="481"/>
      <c r="E187" s="561"/>
      <c r="F187" s="481"/>
      <c r="G187" s="481"/>
      <c r="H187" s="468"/>
      <c r="I187" s="468"/>
      <c r="J187" s="468"/>
      <c r="K187" s="468"/>
    </row>
    <row r="188" spans="1:11" ht="12.75" customHeight="1" x14ac:dyDescent="0.2">
      <c r="A188" s="463" t="s">
        <v>1693</v>
      </c>
      <c r="B188" s="470">
        <v>4105</v>
      </c>
      <c r="C188" s="551">
        <v>0</v>
      </c>
      <c r="D188" s="466"/>
      <c r="E188" s="561"/>
      <c r="F188" s="466"/>
      <c r="G188" s="466"/>
      <c r="H188" s="468"/>
      <c r="I188" s="468"/>
      <c r="J188" s="468"/>
      <c r="K188" s="468"/>
    </row>
    <row r="189" spans="1:11" ht="12.75" customHeight="1" x14ac:dyDescent="0.2">
      <c r="A189" s="463" t="s">
        <v>1695</v>
      </c>
      <c r="B189" s="470">
        <v>4107</v>
      </c>
      <c r="C189" s="551">
        <v>0</v>
      </c>
      <c r="D189" s="466"/>
      <c r="E189" s="561"/>
      <c r="F189" s="466"/>
      <c r="G189" s="466"/>
      <c r="H189" s="468"/>
      <c r="I189" s="468"/>
      <c r="J189" s="468"/>
      <c r="K189" s="468"/>
    </row>
    <row r="190" spans="1:11" ht="12.75" customHeight="1" x14ac:dyDescent="0.2">
      <c r="A190" s="463" t="s">
        <v>1694</v>
      </c>
      <c r="B190" s="470">
        <v>4199</v>
      </c>
      <c r="C190" s="551">
        <v>0</v>
      </c>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c r="H193" s="468"/>
      <c r="I193" s="468"/>
      <c r="J193" s="468"/>
      <c r="K193" s="468"/>
    </row>
    <row r="194" spans="1:11" ht="12.75" customHeight="1" x14ac:dyDescent="0.2">
      <c r="A194" s="463" t="s">
        <v>1118</v>
      </c>
      <c r="B194" s="470">
        <v>4210</v>
      </c>
      <c r="C194" s="466">
        <v>0</v>
      </c>
      <c r="D194" s="468"/>
      <c r="E194" s="561"/>
      <c r="F194" s="468"/>
      <c r="G194" s="585"/>
      <c r="H194" s="468"/>
      <c r="I194" s="468"/>
      <c r="J194" s="468"/>
      <c r="K194" s="468"/>
    </row>
    <row r="195" spans="1:11" ht="12.75" customHeight="1" x14ac:dyDescent="0.2">
      <c r="A195" s="463" t="s">
        <v>1107</v>
      </c>
      <c r="B195" s="470">
        <v>4215</v>
      </c>
      <c r="C195" s="551">
        <v>0</v>
      </c>
      <c r="D195" s="468"/>
      <c r="E195" s="561"/>
      <c r="F195" s="468"/>
      <c r="G195" s="585"/>
      <c r="H195" s="468"/>
      <c r="I195" s="468"/>
      <c r="J195" s="468"/>
      <c r="K195" s="468"/>
    </row>
    <row r="196" spans="1:11" ht="12.75" customHeight="1" x14ac:dyDescent="0.2">
      <c r="A196" s="463" t="s">
        <v>1119</v>
      </c>
      <c r="B196" s="470">
        <v>4220</v>
      </c>
      <c r="C196" s="551">
        <v>0</v>
      </c>
      <c r="D196" s="468"/>
      <c r="E196" s="561"/>
      <c r="F196" s="468"/>
      <c r="G196" s="585"/>
      <c r="H196" s="468"/>
      <c r="I196" s="468"/>
      <c r="J196" s="468"/>
      <c r="K196" s="468"/>
    </row>
    <row r="197" spans="1:11" ht="12.75" customHeight="1" x14ac:dyDescent="0.2">
      <c r="A197" s="463" t="s">
        <v>1526</v>
      </c>
      <c r="B197" s="470">
        <v>4225</v>
      </c>
      <c r="C197" s="551">
        <v>0</v>
      </c>
      <c r="D197" s="468"/>
      <c r="E197" s="561"/>
      <c r="F197" s="468"/>
      <c r="G197" s="585"/>
      <c r="H197" s="468"/>
      <c r="I197" s="468"/>
      <c r="J197" s="468"/>
      <c r="K197" s="468"/>
    </row>
    <row r="198" spans="1:11" ht="12.75" customHeight="1" x14ac:dyDescent="0.2">
      <c r="A198" s="463" t="s">
        <v>1527</v>
      </c>
      <c r="B198" s="470">
        <v>4226</v>
      </c>
      <c r="C198" s="551">
        <v>0</v>
      </c>
      <c r="D198" s="468"/>
      <c r="E198" s="561"/>
      <c r="F198" s="468"/>
      <c r="G198" s="585"/>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0</v>
      </c>
      <c r="D203" s="466"/>
      <c r="E203" s="468"/>
      <c r="F203" s="466"/>
      <c r="G203" s="466"/>
      <c r="H203" s="468"/>
      <c r="I203" s="468"/>
      <c r="J203" s="468"/>
      <c r="K203" s="468"/>
    </row>
    <row r="204" spans="1:11" ht="12.75" customHeight="1" x14ac:dyDescent="0.2">
      <c r="A204" s="463" t="s">
        <v>975</v>
      </c>
      <c r="B204" s="470">
        <v>4305</v>
      </c>
      <c r="C204" s="551">
        <v>0</v>
      </c>
      <c r="D204" s="466"/>
      <c r="E204" s="468"/>
      <c r="F204" s="466"/>
      <c r="G204" s="466"/>
      <c r="H204" s="468"/>
      <c r="I204" s="468"/>
      <c r="J204" s="468"/>
      <c r="K204" s="468"/>
    </row>
    <row r="205" spans="1:11" ht="12.75" customHeight="1" x14ac:dyDescent="0.2">
      <c r="A205" s="463" t="s">
        <v>976</v>
      </c>
      <c r="B205" s="470">
        <v>4332</v>
      </c>
      <c r="C205" s="551">
        <v>0</v>
      </c>
      <c r="D205" s="466"/>
      <c r="E205" s="468"/>
      <c r="F205" s="466"/>
      <c r="G205" s="466"/>
      <c r="H205" s="468"/>
      <c r="I205" s="468"/>
      <c r="J205" s="468"/>
      <c r="K205" s="468"/>
    </row>
    <row r="206" spans="1:11" ht="12.75" customHeight="1" x14ac:dyDescent="0.2">
      <c r="A206" s="463" t="s">
        <v>1089</v>
      </c>
      <c r="B206" s="470">
        <v>4334</v>
      </c>
      <c r="C206" s="551">
        <v>0</v>
      </c>
      <c r="D206" s="466"/>
      <c r="E206" s="468"/>
      <c r="F206" s="466"/>
      <c r="G206" s="466"/>
      <c r="H206" s="468"/>
      <c r="I206" s="468"/>
      <c r="J206" s="468"/>
      <c r="K206" s="468"/>
    </row>
    <row r="207" spans="1:11" ht="12.75" customHeight="1" x14ac:dyDescent="0.2">
      <c r="A207" s="463" t="s">
        <v>1090</v>
      </c>
      <c r="B207" s="470">
        <v>4335</v>
      </c>
      <c r="C207" s="551">
        <v>0</v>
      </c>
      <c r="D207" s="466"/>
      <c r="E207" s="468"/>
      <c r="F207" s="466"/>
      <c r="G207" s="466"/>
      <c r="H207" s="468"/>
      <c r="I207" s="468"/>
      <c r="J207" s="468"/>
      <c r="K207" s="468"/>
    </row>
    <row r="208" spans="1:11" ht="12.75" customHeight="1" x14ac:dyDescent="0.2">
      <c r="A208" s="463" t="s">
        <v>1153</v>
      </c>
      <c r="B208" s="470">
        <v>4337</v>
      </c>
      <c r="C208" s="489">
        <v>0</v>
      </c>
      <c r="D208" s="467"/>
      <c r="E208" s="468"/>
      <c r="F208" s="467"/>
      <c r="G208" s="467"/>
      <c r="H208" s="468"/>
      <c r="I208" s="468"/>
      <c r="J208" s="468"/>
      <c r="K208" s="468"/>
    </row>
    <row r="209" spans="1:11" ht="12.75" customHeight="1" x14ac:dyDescent="0.2">
      <c r="A209" s="463" t="s">
        <v>1091</v>
      </c>
      <c r="B209" s="470">
        <v>4340</v>
      </c>
      <c r="C209" s="551">
        <v>0</v>
      </c>
      <c r="D209" s="466"/>
      <c r="E209" s="468"/>
      <c r="F209" s="466"/>
      <c r="G209" s="466"/>
      <c r="H209" s="468"/>
      <c r="I209" s="468"/>
      <c r="J209" s="468"/>
      <c r="K209" s="468"/>
    </row>
    <row r="210" spans="1:11" ht="12.75" customHeight="1" x14ac:dyDescent="0.2">
      <c r="A210" s="463" t="s">
        <v>74</v>
      </c>
      <c r="B210" s="470">
        <v>4399</v>
      </c>
      <c r="C210" s="551">
        <v>0</v>
      </c>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0</v>
      </c>
      <c r="D213" s="466"/>
      <c r="E213" s="468"/>
      <c r="F213" s="466"/>
      <c r="G213" s="466"/>
      <c r="H213" s="468"/>
      <c r="I213" s="468"/>
      <c r="J213" s="468"/>
      <c r="K213" s="468"/>
    </row>
    <row r="214" spans="1:11" ht="12.75" customHeight="1" x14ac:dyDescent="0.2">
      <c r="A214" s="463" t="s">
        <v>1528</v>
      </c>
      <c r="B214" s="470">
        <v>4421</v>
      </c>
      <c r="C214" s="551">
        <v>0</v>
      </c>
      <c r="D214" s="466"/>
      <c r="E214" s="468"/>
      <c r="F214" s="466"/>
      <c r="G214" s="466"/>
      <c r="H214" s="468"/>
      <c r="I214" s="468"/>
      <c r="J214" s="468"/>
      <c r="K214" s="468"/>
    </row>
    <row r="215" spans="1:11" ht="12.75" customHeight="1" x14ac:dyDescent="0.2">
      <c r="A215" s="463" t="s">
        <v>75</v>
      </c>
      <c r="B215" s="470">
        <v>4499</v>
      </c>
      <c r="C215" s="551">
        <v>0</v>
      </c>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0</v>
      </c>
      <c r="D218" s="466"/>
      <c r="E218" s="468"/>
      <c r="F218" s="466"/>
      <c r="G218" s="466"/>
      <c r="H218" s="468"/>
      <c r="I218" s="468"/>
      <c r="J218" s="468"/>
      <c r="K218" s="468"/>
    </row>
    <row r="219" spans="1:11" ht="12.75" customHeight="1" x14ac:dyDescent="0.2">
      <c r="A219" s="463" t="s">
        <v>1113</v>
      </c>
      <c r="B219" s="470">
        <v>4605</v>
      </c>
      <c r="C219" s="551">
        <v>0</v>
      </c>
      <c r="D219" s="466"/>
      <c r="E219" s="468"/>
      <c r="F219" s="466"/>
      <c r="G219" s="466"/>
      <c r="H219" s="468"/>
      <c r="I219" s="468"/>
      <c r="J219" s="468"/>
      <c r="K219" s="468"/>
    </row>
    <row r="220" spans="1:11" ht="12.75" customHeight="1" x14ac:dyDescent="0.2">
      <c r="A220" s="463" t="s">
        <v>1529</v>
      </c>
      <c r="B220" s="557">
        <v>4620</v>
      </c>
      <c r="C220" s="551">
        <v>0</v>
      </c>
      <c r="D220" s="466"/>
      <c r="E220" s="468"/>
      <c r="F220" s="466"/>
      <c r="G220" s="466"/>
      <c r="H220" s="468"/>
      <c r="I220" s="468"/>
      <c r="J220" s="468"/>
      <c r="K220" s="468"/>
    </row>
    <row r="221" spans="1:11" ht="12.75" customHeight="1" x14ac:dyDescent="0.2">
      <c r="A221" s="463" t="s">
        <v>1114</v>
      </c>
      <c r="B221" s="470">
        <v>4625</v>
      </c>
      <c r="C221" s="551">
        <v>0</v>
      </c>
      <c r="D221" s="466"/>
      <c r="E221" s="468"/>
      <c r="F221" s="466"/>
      <c r="G221" s="466"/>
      <c r="H221" s="468"/>
      <c r="I221" s="468"/>
      <c r="J221" s="468"/>
      <c r="K221" s="468"/>
    </row>
    <row r="222" spans="1:11" ht="12.75" customHeight="1" x14ac:dyDescent="0.2">
      <c r="A222" s="463" t="s">
        <v>1115</v>
      </c>
      <c r="B222" s="470">
        <v>4630</v>
      </c>
      <c r="C222" s="551">
        <v>0</v>
      </c>
      <c r="D222" s="466"/>
      <c r="E222" s="468"/>
      <c r="F222" s="466"/>
      <c r="G222" s="466"/>
      <c r="H222" s="468"/>
      <c r="I222" s="468"/>
      <c r="J222" s="468"/>
      <c r="K222" s="468"/>
    </row>
    <row r="223" spans="1:11" ht="12.75" customHeight="1" x14ac:dyDescent="0.2">
      <c r="A223" s="1523" t="s">
        <v>76</v>
      </c>
      <c r="B223" s="557">
        <v>4699</v>
      </c>
      <c r="C223" s="551">
        <v>0</v>
      </c>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c r="E226" s="468"/>
      <c r="F226" s="468"/>
      <c r="G226" s="466"/>
      <c r="H226" s="468"/>
      <c r="I226" s="468"/>
      <c r="J226" s="468"/>
      <c r="K226" s="468"/>
    </row>
    <row r="227" spans="1:11" ht="12.75" customHeight="1" x14ac:dyDescent="0.2">
      <c r="A227" s="463" t="s">
        <v>69</v>
      </c>
      <c r="B227" s="470">
        <v>4799</v>
      </c>
      <c r="C227" s="551">
        <v>0</v>
      </c>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c r="E229" s="468"/>
      <c r="F229" s="468"/>
      <c r="G229" s="576"/>
      <c r="H229" s="468"/>
      <c r="I229" s="468"/>
      <c r="J229" s="468"/>
      <c r="K229" s="468"/>
    </row>
    <row r="230" spans="1:11" ht="12.75" customHeight="1" thickTop="1" x14ac:dyDescent="0.2">
      <c r="A230" s="493" t="s">
        <v>368</v>
      </c>
      <c r="B230" s="491">
        <v>4850</v>
      </c>
      <c r="C230" s="489">
        <v>0</v>
      </c>
      <c r="D230" s="467"/>
      <c r="E230" s="467"/>
      <c r="F230" s="467"/>
      <c r="G230" s="467"/>
      <c r="H230" s="467"/>
      <c r="I230" s="468"/>
      <c r="J230" s="467"/>
      <c r="K230" s="467"/>
    </row>
    <row r="231" spans="1:11" ht="12.75" customHeight="1" x14ac:dyDescent="0.2">
      <c r="A231" s="493" t="s">
        <v>369</v>
      </c>
      <c r="B231" s="491">
        <v>4851</v>
      </c>
      <c r="C231" s="489">
        <v>0</v>
      </c>
      <c r="D231" s="467"/>
      <c r="E231" s="468"/>
      <c r="F231" s="474"/>
      <c r="G231" s="467"/>
      <c r="H231" s="468"/>
      <c r="I231" s="468"/>
      <c r="J231" s="468"/>
      <c r="K231" s="468"/>
    </row>
    <row r="232" spans="1:11" ht="12.75" customHeight="1" x14ac:dyDescent="0.2">
      <c r="A232" s="493" t="s">
        <v>370</v>
      </c>
      <c r="B232" s="491">
        <v>4852</v>
      </c>
      <c r="C232" s="489">
        <v>0</v>
      </c>
      <c r="D232" s="467"/>
      <c r="E232" s="467"/>
      <c r="F232" s="467"/>
      <c r="G232" s="467"/>
      <c r="H232" s="467"/>
      <c r="I232" s="468"/>
      <c r="J232" s="467"/>
      <c r="K232" s="467"/>
    </row>
    <row r="233" spans="1:11" ht="12.75" customHeight="1" x14ac:dyDescent="0.2">
      <c r="A233" s="493" t="s">
        <v>371</v>
      </c>
      <c r="B233" s="491">
        <v>4853</v>
      </c>
      <c r="C233" s="489">
        <v>0</v>
      </c>
      <c r="D233" s="467"/>
      <c r="E233" s="467"/>
      <c r="F233" s="467"/>
      <c r="G233" s="467"/>
      <c r="H233" s="467"/>
      <c r="I233" s="468"/>
      <c r="J233" s="467"/>
      <c r="K233" s="467"/>
    </row>
    <row r="234" spans="1:11" ht="12.75" customHeight="1" x14ac:dyDescent="0.2">
      <c r="A234" s="493" t="s">
        <v>372</v>
      </c>
      <c r="B234" s="491">
        <v>4854</v>
      </c>
      <c r="C234" s="489">
        <v>0</v>
      </c>
      <c r="D234" s="467"/>
      <c r="E234" s="467"/>
      <c r="F234" s="467"/>
      <c r="G234" s="467"/>
      <c r="H234" s="467"/>
      <c r="I234" s="468"/>
      <c r="J234" s="467"/>
      <c r="K234" s="467"/>
    </row>
    <row r="235" spans="1:11" ht="12.75" customHeight="1" x14ac:dyDescent="0.2">
      <c r="A235" s="493" t="s">
        <v>484</v>
      </c>
      <c r="B235" s="491">
        <v>4855</v>
      </c>
      <c r="C235" s="489">
        <v>0</v>
      </c>
      <c r="D235" s="467"/>
      <c r="E235" s="467"/>
      <c r="F235" s="467"/>
      <c r="G235" s="467"/>
      <c r="H235" s="467"/>
      <c r="I235" s="468"/>
      <c r="J235" s="467"/>
      <c r="K235" s="467"/>
    </row>
    <row r="236" spans="1:11" ht="12.75" customHeight="1" x14ac:dyDescent="0.2">
      <c r="A236" s="493" t="s">
        <v>373</v>
      </c>
      <c r="B236" s="491">
        <v>4856</v>
      </c>
      <c r="C236" s="489">
        <v>0</v>
      </c>
      <c r="D236" s="467"/>
      <c r="E236" s="467"/>
      <c r="F236" s="467"/>
      <c r="G236" s="467"/>
      <c r="H236" s="467"/>
      <c r="I236" s="468"/>
      <c r="J236" s="467"/>
      <c r="K236" s="467"/>
    </row>
    <row r="237" spans="1:11" ht="12.75" customHeight="1" x14ac:dyDescent="0.2">
      <c r="A237" s="493" t="s">
        <v>374</v>
      </c>
      <c r="B237" s="491">
        <v>4857</v>
      </c>
      <c r="C237" s="489">
        <v>0</v>
      </c>
      <c r="D237" s="467"/>
      <c r="E237" s="467"/>
      <c r="F237" s="467"/>
      <c r="G237" s="467"/>
      <c r="H237" s="467"/>
      <c r="I237" s="468"/>
      <c r="J237" s="467"/>
      <c r="K237" s="467"/>
    </row>
    <row r="238" spans="1:11" ht="12.75" customHeight="1" x14ac:dyDescent="0.2">
      <c r="A238" s="493" t="s">
        <v>375</v>
      </c>
      <c r="B238" s="491">
        <v>4860</v>
      </c>
      <c r="C238" s="489">
        <v>0</v>
      </c>
      <c r="D238" s="467"/>
      <c r="E238" s="467"/>
      <c r="F238" s="467"/>
      <c r="G238" s="467"/>
      <c r="H238" s="467"/>
      <c r="I238" s="468"/>
      <c r="J238" s="467"/>
      <c r="K238" s="467"/>
    </row>
    <row r="239" spans="1:11" ht="12.75" customHeight="1" x14ac:dyDescent="0.2">
      <c r="A239" s="493" t="s">
        <v>376</v>
      </c>
      <c r="B239" s="491">
        <v>4861</v>
      </c>
      <c r="C239" s="489">
        <v>0</v>
      </c>
      <c r="D239" s="467"/>
      <c r="E239" s="467"/>
      <c r="F239" s="467"/>
      <c r="G239" s="467"/>
      <c r="H239" s="467"/>
      <c r="I239" s="468"/>
      <c r="J239" s="467"/>
      <c r="K239" s="467"/>
    </row>
    <row r="240" spans="1:11" ht="12.75" customHeight="1" x14ac:dyDescent="0.2">
      <c r="A240" s="493" t="s">
        <v>377</v>
      </c>
      <c r="B240" s="491">
        <v>4862</v>
      </c>
      <c r="C240" s="489">
        <v>0</v>
      </c>
      <c r="D240" s="467"/>
      <c r="E240" s="475"/>
      <c r="F240" s="467"/>
      <c r="G240" s="467"/>
      <c r="H240" s="475"/>
      <c r="I240" s="468"/>
      <c r="J240" s="475"/>
      <c r="K240" s="475"/>
    </row>
    <row r="241" spans="1:11" ht="12.75" customHeight="1" x14ac:dyDescent="0.2">
      <c r="A241" s="493" t="s">
        <v>378</v>
      </c>
      <c r="B241" s="491">
        <v>4863</v>
      </c>
      <c r="C241" s="489">
        <v>0</v>
      </c>
      <c r="D241" s="467"/>
      <c r="E241" s="468"/>
      <c r="F241" s="475"/>
      <c r="G241" s="526"/>
      <c r="H241" s="468"/>
      <c r="I241" s="468"/>
      <c r="J241" s="468"/>
      <c r="K241" s="468"/>
    </row>
    <row r="242" spans="1:11" ht="12.75" customHeight="1" x14ac:dyDescent="0.2">
      <c r="A242" s="493" t="s">
        <v>489</v>
      </c>
      <c r="B242" s="491">
        <v>4864</v>
      </c>
      <c r="C242" s="489">
        <v>0</v>
      </c>
      <c r="D242" s="467"/>
      <c r="E242" s="467"/>
      <c r="F242" s="467"/>
      <c r="G242" s="467"/>
      <c r="H242" s="467"/>
      <c r="I242" s="468"/>
      <c r="J242" s="467"/>
      <c r="K242" s="467"/>
    </row>
    <row r="243" spans="1:11" ht="12.75" customHeight="1" x14ac:dyDescent="0.2">
      <c r="A243" s="493" t="s">
        <v>490</v>
      </c>
      <c r="B243" s="491">
        <v>4865</v>
      </c>
      <c r="C243" s="489">
        <v>0</v>
      </c>
      <c r="D243" s="467"/>
      <c r="E243" s="467"/>
      <c r="F243" s="467"/>
      <c r="G243" s="467"/>
      <c r="H243" s="467"/>
      <c r="I243" s="468"/>
      <c r="J243" s="467"/>
      <c r="K243" s="467"/>
    </row>
    <row r="244" spans="1:11" ht="12.75" customHeight="1" x14ac:dyDescent="0.2">
      <c r="A244" s="493" t="s">
        <v>488</v>
      </c>
      <c r="B244" s="491">
        <v>4866</v>
      </c>
      <c r="C244" s="489">
        <v>0</v>
      </c>
      <c r="D244" s="467"/>
      <c r="E244" s="467"/>
      <c r="F244" s="467"/>
      <c r="G244" s="467"/>
      <c r="H244" s="467"/>
      <c r="I244" s="468"/>
      <c r="J244" s="467"/>
      <c r="K244" s="467"/>
    </row>
    <row r="245" spans="1:11" ht="12.75" customHeight="1" x14ac:dyDescent="0.2">
      <c r="A245" s="493" t="s">
        <v>487</v>
      </c>
      <c r="B245" s="491">
        <v>4867</v>
      </c>
      <c r="C245" s="489">
        <v>0</v>
      </c>
      <c r="D245" s="467"/>
      <c r="E245" s="467"/>
      <c r="F245" s="467"/>
      <c r="G245" s="467"/>
      <c r="H245" s="467"/>
      <c r="I245" s="468"/>
      <c r="J245" s="467"/>
      <c r="K245" s="467"/>
    </row>
    <row r="246" spans="1:11" ht="12.75" customHeight="1" x14ac:dyDescent="0.2">
      <c r="A246" s="493" t="s">
        <v>486</v>
      </c>
      <c r="B246" s="491">
        <v>4868</v>
      </c>
      <c r="C246" s="489">
        <v>0</v>
      </c>
      <c r="D246" s="467"/>
      <c r="E246" s="467"/>
      <c r="F246" s="467"/>
      <c r="G246" s="467"/>
      <c r="H246" s="467"/>
      <c r="I246" s="468"/>
      <c r="J246" s="467"/>
      <c r="K246" s="467"/>
    </row>
    <row r="247" spans="1:11" ht="12.75" customHeight="1" x14ac:dyDescent="0.2">
      <c r="A247" s="493" t="s">
        <v>485</v>
      </c>
      <c r="B247" s="491">
        <v>4869</v>
      </c>
      <c r="C247" s="489">
        <v>0</v>
      </c>
      <c r="D247" s="467"/>
      <c r="E247" s="467"/>
      <c r="F247" s="467"/>
      <c r="G247" s="467"/>
      <c r="H247" s="467"/>
      <c r="I247" s="468"/>
      <c r="J247" s="467"/>
      <c r="K247" s="467"/>
    </row>
    <row r="248" spans="1:11" ht="12.75" customHeight="1" x14ac:dyDescent="0.2">
      <c r="A248" s="493" t="s">
        <v>1190</v>
      </c>
      <c r="B248" s="491">
        <v>4870</v>
      </c>
      <c r="C248" s="489">
        <v>0</v>
      </c>
      <c r="D248" s="467"/>
      <c r="E248" s="467"/>
      <c r="F248" s="467"/>
      <c r="G248" s="467"/>
      <c r="H248" s="467"/>
      <c r="I248" s="468"/>
      <c r="J248" s="467"/>
      <c r="K248" s="467"/>
    </row>
    <row r="249" spans="1:11" ht="12.75" customHeight="1" x14ac:dyDescent="0.2">
      <c r="A249" s="493" t="s">
        <v>821</v>
      </c>
      <c r="B249" s="491">
        <v>4871</v>
      </c>
      <c r="C249" s="489">
        <v>0</v>
      </c>
      <c r="D249" s="467"/>
      <c r="E249" s="467"/>
      <c r="F249" s="467"/>
      <c r="G249" s="467"/>
      <c r="H249" s="467"/>
      <c r="I249" s="468"/>
      <c r="J249" s="467"/>
      <c r="K249" s="467"/>
    </row>
    <row r="250" spans="1:11" ht="12.75" customHeight="1" x14ac:dyDescent="0.2">
      <c r="A250" s="493" t="s">
        <v>822</v>
      </c>
      <c r="B250" s="491">
        <v>4872</v>
      </c>
      <c r="C250" s="489">
        <v>0</v>
      </c>
      <c r="D250" s="467"/>
      <c r="E250" s="467"/>
      <c r="F250" s="467"/>
      <c r="G250" s="467"/>
      <c r="H250" s="467"/>
      <c r="I250" s="468"/>
      <c r="J250" s="467"/>
      <c r="K250" s="467"/>
    </row>
    <row r="251" spans="1:11" ht="12.75" customHeight="1" x14ac:dyDescent="0.2">
      <c r="A251" s="493" t="s">
        <v>823</v>
      </c>
      <c r="B251" s="491">
        <v>4873</v>
      </c>
      <c r="C251" s="489">
        <v>0</v>
      </c>
      <c r="D251" s="467"/>
      <c r="E251" s="467"/>
      <c r="F251" s="467"/>
      <c r="G251" s="467"/>
      <c r="H251" s="467"/>
      <c r="I251" s="468"/>
      <c r="J251" s="467"/>
      <c r="K251" s="467"/>
    </row>
    <row r="252" spans="1:11" ht="12.75" customHeight="1" x14ac:dyDescent="0.2">
      <c r="A252" s="493" t="s">
        <v>824</v>
      </c>
      <c r="B252" s="491">
        <v>4874</v>
      </c>
      <c r="C252" s="489">
        <v>0</v>
      </c>
      <c r="D252" s="467"/>
      <c r="E252" s="467"/>
      <c r="F252" s="467"/>
      <c r="G252" s="467"/>
      <c r="H252" s="467"/>
      <c r="I252" s="468"/>
      <c r="J252" s="467"/>
      <c r="K252" s="467"/>
    </row>
    <row r="253" spans="1:11" ht="12.75" customHeight="1" x14ac:dyDescent="0.2">
      <c r="A253" s="493" t="s">
        <v>491</v>
      </c>
      <c r="B253" s="491">
        <v>4875</v>
      </c>
      <c r="C253" s="489">
        <v>0</v>
      </c>
      <c r="D253" s="467"/>
      <c r="E253" s="467"/>
      <c r="F253" s="467"/>
      <c r="G253" s="467"/>
      <c r="H253" s="467"/>
      <c r="I253" s="468"/>
      <c r="J253" s="467"/>
      <c r="K253" s="467"/>
    </row>
    <row r="254" spans="1:11" ht="12.75" customHeight="1" x14ac:dyDescent="0.2">
      <c r="A254" s="493" t="s">
        <v>794</v>
      </c>
      <c r="B254" s="491">
        <v>4876</v>
      </c>
      <c r="C254" s="489">
        <v>0</v>
      </c>
      <c r="D254" s="467"/>
      <c r="E254" s="467"/>
      <c r="F254" s="467"/>
      <c r="G254" s="467"/>
      <c r="H254" s="467"/>
      <c r="I254" s="468"/>
      <c r="J254" s="467"/>
      <c r="K254" s="467"/>
    </row>
    <row r="255" spans="1:11" ht="12.75" customHeight="1" x14ac:dyDescent="0.2">
      <c r="A255" s="493" t="s">
        <v>795</v>
      </c>
      <c r="B255" s="491">
        <v>4877</v>
      </c>
      <c r="C255" s="489">
        <v>0</v>
      </c>
      <c r="D255" s="467"/>
      <c r="E255" s="467"/>
      <c r="F255" s="467"/>
      <c r="G255" s="467"/>
      <c r="H255" s="467"/>
      <c r="I255" s="468"/>
      <c r="J255" s="467"/>
      <c r="K255" s="467"/>
    </row>
    <row r="256" spans="1:11" ht="12.75" customHeight="1" x14ac:dyDescent="0.2">
      <c r="A256" s="493" t="s">
        <v>796</v>
      </c>
      <c r="B256" s="491">
        <v>4878</v>
      </c>
      <c r="C256" s="489">
        <v>0</v>
      </c>
      <c r="D256" s="467"/>
      <c r="E256" s="467"/>
      <c r="F256" s="467"/>
      <c r="G256" s="467"/>
      <c r="H256" s="467"/>
      <c r="I256" s="468"/>
      <c r="J256" s="467"/>
      <c r="K256" s="467"/>
    </row>
    <row r="257" spans="1:11" ht="12.75" customHeight="1" x14ac:dyDescent="0.2">
      <c r="A257" s="493" t="s">
        <v>797</v>
      </c>
      <c r="B257" s="491">
        <v>4879</v>
      </c>
      <c r="C257" s="489">
        <v>0</v>
      </c>
      <c r="D257" s="467"/>
      <c r="E257" s="467"/>
      <c r="F257" s="467"/>
      <c r="G257" s="467"/>
      <c r="H257" s="467"/>
      <c r="I257" s="468"/>
      <c r="J257" s="467"/>
      <c r="K257" s="467"/>
    </row>
    <row r="258" spans="1:11" ht="12.75" customHeight="1" x14ac:dyDescent="0.2">
      <c r="A258" s="225" t="s">
        <v>1530</v>
      </c>
      <c r="B258" s="587">
        <v>4880</v>
      </c>
      <c r="C258" s="489">
        <v>0</v>
      </c>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c r="E261" s="469"/>
      <c r="F261" s="592"/>
      <c r="G261" s="592"/>
      <c r="H261" s="469"/>
      <c r="I261" s="468"/>
      <c r="J261" s="469"/>
      <c r="K261" s="469"/>
    </row>
    <row r="262" spans="1:11" ht="12.75" customHeight="1" thickTop="1" thickBot="1" x14ac:dyDescent="0.25">
      <c r="A262" s="493" t="s">
        <v>1146</v>
      </c>
      <c r="B262" s="491">
        <v>4904</v>
      </c>
      <c r="C262" s="593">
        <v>0</v>
      </c>
      <c r="D262" s="591"/>
      <c r="E262" s="469"/>
      <c r="F262" s="553"/>
      <c r="G262" s="591"/>
      <c r="H262" s="469"/>
      <c r="I262" s="468"/>
      <c r="J262" s="468"/>
      <c r="K262" s="468"/>
    </row>
    <row r="263" spans="1:11" ht="12.75" customHeight="1" thickTop="1" thickBot="1" x14ac:dyDescent="0.25">
      <c r="A263" s="463" t="s">
        <v>1531</v>
      </c>
      <c r="B263" s="470">
        <v>4905</v>
      </c>
      <c r="C263" s="573">
        <v>0</v>
      </c>
      <c r="D263" s="468"/>
      <c r="E263" s="468"/>
      <c r="F263" s="578"/>
      <c r="G263" s="573"/>
      <c r="H263" s="468"/>
      <c r="I263" s="468"/>
      <c r="J263" s="468"/>
      <c r="K263" s="468"/>
    </row>
    <row r="264" spans="1:11" ht="12.75" customHeight="1" thickTop="1" thickBot="1" x14ac:dyDescent="0.25">
      <c r="A264" s="463" t="s">
        <v>1532</v>
      </c>
      <c r="B264" s="470">
        <v>4909</v>
      </c>
      <c r="C264" s="576">
        <v>0</v>
      </c>
      <c r="D264" s="468"/>
      <c r="E264" s="468"/>
      <c r="F264" s="576"/>
      <c r="G264" s="576"/>
      <c r="H264" s="468"/>
      <c r="I264" s="468"/>
      <c r="J264" s="468"/>
      <c r="K264" s="468"/>
    </row>
    <row r="265" spans="1:11" ht="12.75" customHeight="1" thickTop="1" thickBot="1" x14ac:dyDescent="0.25">
      <c r="A265" s="463" t="s">
        <v>945</v>
      </c>
      <c r="B265" s="470">
        <v>4910</v>
      </c>
      <c r="C265" s="576">
        <v>0</v>
      </c>
      <c r="D265" s="468"/>
      <c r="E265" s="468"/>
      <c r="F265" s="576"/>
      <c r="G265" s="576"/>
      <c r="H265" s="468"/>
      <c r="I265" s="468"/>
      <c r="J265" s="468"/>
      <c r="K265" s="468"/>
    </row>
    <row r="266" spans="1:11" ht="12.75" customHeight="1" thickTop="1" thickBot="1" x14ac:dyDescent="0.25">
      <c r="A266" s="463" t="s">
        <v>202</v>
      </c>
      <c r="B266" s="470">
        <v>4920</v>
      </c>
      <c r="C266" s="576">
        <v>0</v>
      </c>
      <c r="D266" s="578"/>
      <c r="E266" s="468"/>
      <c r="F266" s="573"/>
      <c r="G266" s="573"/>
      <c r="H266" s="468"/>
      <c r="I266" s="468"/>
      <c r="J266" s="468"/>
      <c r="K266" s="468"/>
    </row>
    <row r="267" spans="1:11" ht="12.75" customHeight="1" thickTop="1" thickBot="1" x14ac:dyDescent="0.25">
      <c r="A267" s="463" t="s">
        <v>441</v>
      </c>
      <c r="B267" s="470">
        <v>4930</v>
      </c>
      <c r="C267" s="576">
        <v>0</v>
      </c>
      <c r="D267" s="576"/>
      <c r="E267" s="468"/>
      <c r="F267" s="576"/>
      <c r="G267" s="576"/>
      <c r="H267" s="468"/>
      <c r="I267" s="468"/>
      <c r="J267" s="468"/>
      <c r="K267" s="468"/>
    </row>
    <row r="268" spans="1:11" ht="12.75" customHeight="1" thickTop="1" thickBot="1" x14ac:dyDescent="0.25">
      <c r="A268" s="463" t="s">
        <v>782</v>
      </c>
      <c r="B268" s="470">
        <v>4932</v>
      </c>
      <c r="C268" s="576">
        <v>0</v>
      </c>
      <c r="D268" s="576"/>
      <c r="E268" s="468"/>
      <c r="F268" s="576"/>
      <c r="G268" s="576"/>
      <c r="H268" s="468"/>
      <c r="I268" s="468"/>
      <c r="J268" s="468"/>
      <c r="K268" s="468"/>
    </row>
    <row r="269" spans="1:11" ht="12.75" customHeight="1" thickTop="1" thickBot="1" x14ac:dyDescent="0.25">
      <c r="A269" s="463" t="s">
        <v>946</v>
      </c>
      <c r="B269" s="470">
        <v>4960</v>
      </c>
      <c r="C269" s="575">
        <v>0</v>
      </c>
      <c r="D269" s="576"/>
      <c r="E269" s="468"/>
      <c r="F269" s="576"/>
      <c r="G269" s="576"/>
      <c r="H269" s="468"/>
      <c r="I269" s="468"/>
      <c r="J269" s="468"/>
      <c r="K269" s="468"/>
    </row>
    <row r="270" spans="1:11" ht="12.75" customHeight="1" thickTop="1" thickBot="1" x14ac:dyDescent="0.25">
      <c r="A270" s="463" t="s">
        <v>589</v>
      </c>
      <c r="B270" s="470">
        <v>4991</v>
      </c>
      <c r="C270" s="575">
        <v>599340</v>
      </c>
      <c r="D270" s="576"/>
      <c r="E270" s="468"/>
      <c r="F270" s="576"/>
      <c r="G270" s="576"/>
      <c r="H270" s="468"/>
      <c r="I270" s="468"/>
      <c r="J270" s="468"/>
      <c r="K270" s="468"/>
    </row>
    <row r="271" spans="1:11" ht="12.75" customHeight="1" thickTop="1" thickBot="1" x14ac:dyDescent="0.25">
      <c r="A271" s="463" t="s">
        <v>395</v>
      </c>
      <c r="B271" s="470">
        <v>4992</v>
      </c>
      <c r="C271" s="575">
        <v>50737</v>
      </c>
      <c r="D271" s="576"/>
      <c r="E271" s="468"/>
      <c r="F271" s="576"/>
      <c r="G271" s="576"/>
      <c r="H271" s="468"/>
      <c r="I271" s="468"/>
      <c r="J271" s="468"/>
      <c r="K271" s="468"/>
    </row>
    <row r="272" spans="1:11" s="594" customFormat="1" ht="12.75" customHeight="1" thickTop="1" thickBot="1" x14ac:dyDescent="0.25">
      <c r="A272" s="563" t="s">
        <v>77</v>
      </c>
      <c r="B272" s="557">
        <v>4999</v>
      </c>
      <c r="C272" s="575">
        <v>34408</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684485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684485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20157247</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7831C25A-62A1-4F95-A0F4-2351CFD03520}"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C1892CE2-415D-4E9F-AAD0-39D26D2D88C5}"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G137" sqref="G137"/>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 guid="{1DDDFCAF-1D97-4633-8E1B-F642E3C65DC0}"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8"/>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sharepoint/v3"/>
    <ds:schemaRef ds:uri="d21dc803-237d-4c68-8692-8d731fd29118"/>
    <ds:schemaRef ds:uri="4d435f69-8686-490b-bd6d-b153bf22ab50"/>
    <ds:schemaRef ds:uri="http://www.w3.org/XML/1998/namespace"/>
    <ds:schemaRef ds:uri="http://schemas.microsoft.com/office/2006/documentManagement/types"/>
    <ds:schemaRef ds:uri="http://purl.org/dc/terms/"/>
    <ds:schemaRef ds:uri="http://purl.org/dc/dcmitype/"/>
    <ds:schemaRef ds:uri="6ce3111e-7420-4802-b50a-75d4e9a0b980"/>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2018-12-19T20:21:40Z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